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\\Fs3\inv\w0322svi\Dokumenty\Realizované stavby\001Kotva\Projekt DPS vč. ostrého\rozpočty\"/>
    </mc:Choice>
  </mc:AlternateContent>
  <bookViews>
    <workbookView xWindow="630" yWindow="525" windowWidth="8295" windowHeight="11190"/>
  </bookViews>
  <sheets>
    <sheet name="Rekapitulace stavby" sheetId="1" r:id="rId1"/>
    <sheet name="001 - vedlejší rozpočtové..." sheetId="2" r:id="rId2"/>
    <sheet name="002 - vedlejší rozpočtové..." sheetId="3" r:id="rId3"/>
    <sheet name="003 - SO 101 KOMUNIKACE -..." sheetId="4" r:id="rId4"/>
    <sheet name="004 - SO 301 ODVODNĚNÍ KO..." sheetId="5" r:id="rId5"/>
    <sheet name="005 - SO 301 ODVODNĚNÍ KO..." sheetId="6" r:id="rId6"/>
    <sheet name="006 - SO 302 PŘÍPOJKA, RO..." sheetId="7" r:id="rId7"/>
    <sheet name="007 - SO 302 PŘÍPOJKA, RO..." sheetId="8" r:id="rId8"/>
    <sheet name="008 - SO 401 VEŘEJNÉ OSVĚ..." sheetId="9" r:id="rId9"/>
    <sheet name="009 - SO 401 VEŘEJNÉ OSVĚ..." sheetId="10" r:id="rId10"/>
    <sheet name="010 - SO 402 KAMEROVÝ SYS..." sheetId="11" r:id="rId11"/>
    <sheet name="011 - SO 402 KAMEROVÝ SYS..." sheetId="12" r:id="rId12"/>
    <sheet name="012 - SO 403 STANICE PRO ..." sheetId="13" r:id="rId13"/>
    <sheet name="Seznam figur" sheetId="14" r:id="rId14"/>
  </sheets>
  <definedNames>
    <definedName name="_xlnm._FilterDatabase" localSheetId="1" hidden="1">'001 - vedlejší rozpočtové...'!$C$117:$K$127</definedName>
    <definedName name="_xlnm._FilterDatabase" localSheetId="2" hidden="1">'002 - vedlejší rozpočtové...'!$C$117:$K$145</definedName>
    <definedName name="_xlnm._FilterDatabase" localSheetId="3" hidden="1">'003 - SO 101 KOMUNIKACE -...'!$C$131:$K$505</definedName>
    <definedName name="_xlnm._FilterDatabase" localSheetId="4" hidden="1">'004 - SO 301 ODVODNĚNÍ KO...'!$C$121:$K$202</definedName>
    <definedName name="_xlnm._FilterDatabase" localSheetId="5" hidden="1">'005 - SO 301 ODVODNĚNÍ KO...'!$C$118:$K$127</definedName>
    <definedName name="_xlnm._FilterDatabase" localSheetId="6" hidden="1">'006 - SO 302 PŘÍPOJKA, RO...'!$C$128:$K$329</definedName>
    <definedName name="_xlnm._FilterDatabase" localSheetId="7" hidden="1">'007 - SO 302 PŘÍPOJKA, RO...'!$C$120:$K$136</definedName>
    <definedName name="_xlnm._FilterDatabase" localSheetId="8" hidden="1">'008 - SO 401 VEŘEJNÉ OSVĚ...'!$C$120:$K$210</definedName>
    <definedName name="_xlnm._FilterDatabase" localSheetId="9" hidden="1">'009 - SO 401 VEŘEJNÉ OSVĚ...'!$C$120:$K$133</definedName>
    <definedName name="_xlnm._FilterDatabase" localSheetId="10" hidden="1">'010 - SO 402 KAMEROVÝ SYS...'!$C$124:$K$214</definedName>
    <definedName name="_xlnm._FilterDatabase" localSheetId="11" hidden="1">'011 - SO 402 KAMEROVÝ SYS...'!$C$119:$K$131</definedName>
    <definedName name="_xlnm._FilterDatabase" localSheetId="12" hidden="1">'012 - SO 403 STANICE PRO ...'!$C$122:$K$204</definedName>
    <definedName name="_xlnm.Print_Titles" localSheetId="1">'001 - vedlejší rozpočtové...'!$117:$117</definedName>
    <definedName name="_xlnm.Print_Titles" localSheetId="2">'002 - vedlejší rozpočtové...'!$117:$117</definedName>
    <definedName name="_xlnm.Print_Titles" localSheetId="3">'003 - SO 101 KOMUNIKACE -...'!$131:$131</definedName>
    <definedName name="_xlnm.Print_Titles" localSheetId="4">'004 - SO 301 ODVODNĚNÍ KO...'!$121:$121</definedName>
    <definedName name="_xlnm.Print_Titles" localSheetId="5">'005 - SO 301 ODVODNĚNÍ KO...'!$118:$118</definedName>
    <definedName name="_xlnm.Print_Titles" localSheetId="6">'006 - SO 302 PŘÍPOJKA, RO...'!$128:$128</definedName>
    <definedName name="_xlnm.Print_Titles" localSheetId="7">'007 - SO 302 PŘÍPOJKA, RO...'!$120:$120</definedName>
    <definedName name="_xlnm.Print_Titles" localSheetId="8">'008 - SO 401 VEŘEJNÉ OSVĚ...'!$120:$120</definedName>
    <definedName name="_xlnm.Print_Titles" localSheetId="9">'009 - SO 401 VEŘEJNÉ OSVĚ...'!$120:$120</definedName>
    <definedName name="_xlnm.Print_Titles" localSheetId="10">'010 - SO 402 KAMEROVÝ SYS...'!$124:$124</definedName>
    <definedName name="_xlnm.Print_Titles" localSheetId="11">'011 - SO 402 KAMEROVÝ SYS...'!$119:$119</definedName>
    <definedName name="_xlnm.Print_Titles" localSheetId="12">'012 - SO 403 STANICE PRO ...'!$122:$122</definedName>
    <definedName name="_xlnm.Print_Titles" localSheetId="0">'Rekapitulace stavby'!$92:$92</definedName>
    <definedName name="_xlnm.Print_Titles" localSheetId="13">'Seznam figur'!$9:$9</definedName>
    <definedName name="_xlnm.Print_Area" localSheetId="1">'001 - vedlejší rozpočtové...'!$C$4:$J$76,'001 - vedlejší rozpočtové...'!$C$82:$J$99,'001 - vedlejší rozpočtové...'!$C$105:$J$127</definedName>
    <definedName name="_xlnm.Print_Area" localSheetId="2">'002 - vedlejší rozpočtové...'!$C$4:$J$76,'002 - vedlejší rozpočtové...'!$C$82:$J$99,'002 - vedlejší rozpočtové...'!$C$105:$J$145</definedName>
    <definedName name="_xlnm.Print_Area" localSheetId="3">'003 - SO 101 KOMUNIKACE -...'!$C$4:$J$76,'003 - SO 101 KOMUNIKACE -...'!$C$82:$J$113,'003 - SO 101 KOMUNIKACE -...'!$C$119:$J$505</definedName>
    <definedName name="_xlnm.Print_Area" localSheetId="4">'004 - SO 301 ODVODNĚNÍ KO...'!$C$4:$J$76,'004 - SO 301 ODVODNĚNÍ KO...'!$C$82:$J$103,'004 - SO 301 ODVODNĚNÍ KO...'!$C$109:$J$202</definedName>
    <definedName name="_xlnm.Print_Area" localSheetId="5">'005 - SO 301 ODVODNĚNÍ KO...'!$C$4:$J$76,'005 - SO 301 ODVODNĚNÍ KO...'!$C$82:$J$100,'005 - SO 301 ODVODNĚNÍ KO...'!$C$106:$J$127</definedName>
    <definedName name="_xlnm.Print_Area" localSheetId="6">'006 - SO 302 PŘÍPOJKA, RO...'!$C$4:$J$76,'006 - SO 302 PŘÍPOJKA, RO...'!$C$82:$J$110,'006 - SO 302 PŘÍPOJKA, RO...'!$C$116:$J$329</definedName>
    <definedName name="_xlnm.Print_Area" localSheetId="7">'007 - SO 302 PŘÍPOJKA, RO...'!$C$4:$J$76,'007 - SO 302 PŘÍPOJKA, RO...'!$C$82:$J$102,'007 - SO 302 PŘÍPOJKA, RO...'!$C$108:$J$136</definedName>
    <definedName name="_xlnm.Print_Area" localSheetId="8">'008 - SO 401 VEŘEJNÉ OSVĚ...'!$C$4:$J$76,'008 - SO 401 VEŘEJNÉ OSVĚ...'!$C$82:$J$102,'008 - SO 401 VEŘEJNÉ OSVĚ...'!$C$108:$J$210</definedName>
    <definedName name="_xlnm.Print_Area" localSheetId="9">'009 - SO 401 VEŘEJNÉ OSVĚ...'!$C$4:$J$76,'009 - SO 401 VEŘEJNÉ OSVĚ...'!$C$82:$J$102,'009 - SO 401 VEŘEJNÉ OSVĚ...'!$C$108:$J$133</definedName>
    <definedName name="_xlnm.Print_Area" localSheetId="10">'010 - SO 402 KAMEROVÝ SYS...'!$C$4:$J$76,'010 - SO 402 KAMEROVÝ SYS...'!$C$82:$J$106,'010 - SO 402 KAMEROVÝ SYS...'!$C$112:$J$214</definedName>
    <definedName name="_xlnm.Print_Area" localSheetId="11">'011 - SO 402 KAMEROVÝ SYS...'!$C$4:$J$76,'011 - SO 402 KAMEROVÝ SYS...'!$C$82:$J$101,'011 - SO 402 KAMEROVÝ SYS...'!$C$107:$J$131</definedName>
    <definedName name="_xlnm.Print_Area" localSheetId="12">'012 - SO 403 STANICE PRO ...'!$C$4:$J$76,'012 - SO 403 STANICE PRO ...'!$C$82:$J$104,'012 - SO 403 STANICE PRO ...'!$C$110:$J$204</definedName>
    <definedName name="_xlnm.Print_Area" localSheetId="0">'Rekapitulace stavby'!$D$4:$AO$76,'Rekapitulace stavby'!$C$82:$AQ$107</definedName>
    <definedName name="_xlnm.Print_Area" localSheetId="13">'Seznam figur'!$C$4:$G$616</definedName>
  </definedNames>
  <calcPr calcId="162913"/>
</workbook>
</file>

<file path=xl/calcChain.xml><?xml version="1.0" encoding="utf-8"?>
<calcChain xmlns="http://schemas.openxmlformats.org/spreadsheetml/2006/main">
  <c r="D7" i="14" l="1"/>
  <c r="J37" i="13"/>
  <c r="J36" i="13"/>
  <c r="AY106" i="1" s="1"/>
  <c r="J35" i="13"/>
  <c r="AX106" i="1" s="1"/>
  <c r="BI203" i="13"/>
  <c r="BH203" i="13"/>
  <c r="BG203" i="13"/>
  <c r="BF203" i="13"/>
  <c r="T203" i="13"/>
  <c r="R203" i="13"/>
  <c r="P203" i="13"/>
  <c r="BI201" i="13"/>
  <c r="BH201" i="13"/>
  <c r="BG201" i="13"/>
  <c r="BF201" i="13"/>
  <c r="T201" i="13"/>
  <c r="R201" i="13"/>
  <c r="P201" i="13"/>
  <c r="BI198" i="13"/>
  <c r="BH198" i="13"/>
  <c r="BG198" i="13"/>
  <c r="BF198" i="13"/>
  <c r="T198" i="13"/>
  <c r="R198" i="13"/>
  <c r="P198" i="13"/>
  <c r="BI194" i="13"/>
  <c r="BH194" i="13"/>
  <c r="BG194" i="13"/>
  <c r="BF194" i="13"/>
  <c r="T194" i="13"/>
  <c r="R194" i="13"/>
  <c r="P194" i="13"/>
  <c r="BI192" i="13"/>
  <c r="BH192" i="13"/>
  <c r="BG192" i="13"/>
  <c r="BF192" i="13"/>
  <c r="T192" i="13"/>
  <c r="R192" i="13"/>
  <c r="P192" i="13"/>
  <c r="BI190" i="13"/>
  <c r="BH190" i="13"/>
  <c r="BG190" i="13"/>
  <c r="BF190" i="13"/>
  <c r="T190" i="13"/>
  <c r="R190" i="13"/>
  <c r="P190" i="13"/>
  <c r="BI187" i="13"/>
  <c r="BH187" i="13"/>
  <c r="BG187" i="13"/>
  <c r="BF187" i="13"/>
  <c r="T187" i="13"/>
  <c r="R187" i="13"/>
  <c r="P187" i="13"/>
  <c r="BI185" i="13"/>
  <c r="BH185" i="13"/>
  <c r="BG185" i="13"/>
  <c r="BF185" i="13"/>
  <c r="T185" i="13"/>
  <c r="R185" i="13"/>
  <c r="P185" i="13"/>
  <c r="BI184" i="13"/>
  <c r="BH184" i="13"/>
  <c r="BG184" i="13"/>
  <c r="BF184" i="13"/>
  <c r="T184" i="13"/>
  <c r="R184" i="13"/>
  <c r="P184" i="13"/>
  <c r="BI183" i="13"/>
  <c r="BH183" i="13"/>
  <c r="BG183" i="13"/>
  <c r="BF183" i="13"/>
  <c r="T183" i="13"/>
  <c r="R183" i="13"/>
  <c r="P183" i="13"/>
  <c r="BI180" i="13"/>
  <c r="BH180" i="13"/>
  <c r="BG180" i="13"/>
  <c r="BF180" i="13"/>
  <c r="T180" i="13"/>
  <c r="R180" i="13"/>
  <c r="P180" i="13"/>
  <c r="BI177" i="13"/>
  <c r="BH177" i="13"/>
  <c r="BG177" i="13"/>
  <c r="BF177" i="13"/>
  <c r="T177" i="13"/>
  <c r="R177" i="13"/>
  <c r="P177" i="13"/>
  <c r="BI175" i="13"/>
  <c r="BH175" i="13"/>
  <c r="BG175" i="13"/>
  <c r="BF175" i="13"/>
  <c r="T175" i="13"/>
  <c r="R175" i="13"/>
  <c r="P175" i="13"/>
  <c r="BI174" i="13"/>
  <c r="BH174" i="13"/>
  <c r="BG174" i="13"/>
  <c r="BF174" i="13"/>
  <c r="T174" i="13"/>
  <c r="R174" i="13"/>
  <c r="P174" i="13"/>
  <c r="BI172" i="13"/>
  <c r="BH172" i="13"/>
  <c r="BG172" i="13"/>
  <c r="BF172" i="13"/>
  <c r="T172" i="13"/>
  <c r="R172" i="13"/>
  <c r="P172" i="13"/>
  <c r="BI170" i="13"/>
  <c r="BH170" i="13"/>
  <c r="BG170" i="13"/>
  <c r="BF170" i="13"/>
  <c r="T170" i="13"/>
  <c r="R170" i="13"/>
  <c r="P170" i="13"/>
  <c r="BI166" i="13"/>
  <c r="BH166" i="13"/>
  <c r="BG166" i="13"/>
  <c r="BF166" i="13"/>
  <c r="T166" i="13"/>
  <c r="R166" i="13"/>
  <c r="P166" i="13"/>
  <c r="BI164" i="13"/>
  <c r="BH164" i="13"/>
  <c r="BG164" i="13"/>
  <c r="BF164" i="13"/>
  <c r="T164" i="13"/>
  <c r="R164" i="13"/>
  <c r="P164" i="13"/>
  <c r="BI162" i="13"/>
  <c r="BH162" i="13"/>
  <c r="BG162" i="13"/>
  <c r="BF162" i="13"/>
  <c r="T162" i="13"/>
  <c r="R162" i="13"/>
  <c r="P162" i="13"/>
  <c r="BI159" i="13"/>
  <c r="BH159" i="13"/>
  <c r="BG159" i="13"/>
  <c r="BF159" i="13"/>
  <c r="T159" i="13"/>
  <c r="R159" i="13"/>
  <c r="P159" i="13"/>
  <c r="BI155" i="13"/>
  <c r="BH155" i="13"/>
  <c r="BG155" i="13"/>
  <c r="BF155" i="13"/>
  <c r="T155" i="13"/>
  <c r="R155" i="13"/>
  <c r="P155" i="13"/>
  <c r="BI154" i="13"/>
  <c r="BH154" i="13"/>
  <c r="BG154" i="13"/>
  <c r="BF154" i="13"/>
  <c r="T154" i="13"/>
  <c r="R154" i="13"/>
  <c r="P154" i="13"/>
  <c r="BI153" i="13"/>
  <c r="BH153" i="13"/>
  <c r="BG153" i="13"/>
  <c r="BF153" i="13"/>
  <c r="T153" i="13"/>
  <c r="R153" i="13"/>
  <c r="P153" i="13"/>
  <c r="BI152" i="13"/>
  <c r="BH152" i="13"/>
  <c r="BG152" i="13"/>
  <c r="BF152" i="13"/>
  <c r="T152" i="13"/>
  <c r="R152" i="13"/>
  <c r="P152" i="13"/>
  <c r="BI151" i="13"/>
  <c r="BH151" i="13"/>
  <c r="BG151" i="13"/>
  <c r="BF151" i="13"/>
  <c r="T151" i="13"/>
  <c r="R151" i="13"/>
  <c r="P151" i="13"/>
  <c r="BI148" i="13"/>
  <c r="BH148" i="13"/>
  <c r="BG148" i="13"/>
  <c r="BF148" i="13"/>
  <c r="T148" i="13"/>
  <c r="R148" i="13"/>
  <c r="P148" i="13"/>
  <c r="BI146" i="13"/>
  <c r="BH146" i="13"/>
  <c r="BG146" i="13"/>
  <c r="BF146" i="13"/>
  <c r="T146" i="13"/>
  <c r="R146" i="13"/>
  <c r="P146" i="13"/>
  <c r="BI143" i="13"/>
  <c r="BH143" i="13"/>
  <c r="BG143" i="13"/>
  <c r="BF143" i="13"/>
  <c r="T143" i="13"/>
  <c r="R143" i="13"/>
  <c r="P143" i="13"/>
  <c r="BI142" i="13"/>
  <c r="BH142" i="13"/>
  <c r="BG142" i="13"/>
  <c r="BF142" i="13"/>
  <c r="T142" i="13"/>
  <c r="R142" i="13"/>
  <c r="P142" i="13"/>
  <c r="BI141" i="13"/>
  <c r="BH141" i="13"/>
  <c r="BG141" i="13"/>
  <c r="BF141" i="13"/>
  <c r="T141" i="13"/>
  <c r="R141" i="13"/>
  <c r="P141" i="13"/>
  <c r="BI140" i="13"/>
  <c r="BH140" i="13"/>
  <c r="BG140" i="13"/>
  <c r="BF140" i="13"/>
  <c r="T140" i="13"/>
  <c r="R140" i="13"/>
  <c r="P140" i="13"/>
  <c r="BI138" i="13"/>
  <c r="BH138" i="13"/>
  <c r="BG138" i="13"/>
  <c r="BF138" i="13"/>
  <c r="T138" i="13"/>
  <c r="R138" i="13"/>
  <c r="P138" i="13"/>
  <c r="BI135" i="13"/>
  <c r="BH135" i="13"/>
  <c r="BG135" i="13"/>
  <c r="BF135" i="13"/>
  <c r="T135" i="13"/>
  <c r="R135" i="13"/>
  <c r="P135" i="13"/>
  <c r="BI131" i="13"/>
  <c r="BH131" i="13"/>
  <c r="BG131" i="13"/>
  <c r="BF131" i="13"/>
  <c r="T131" i="13"/>
  <c r="R131" i="13"/>
  <c r="P131" i="13"/>
  <c r="BI126" i="13"/>
  <c r="BH126" i="13"/>
  <c r="BG126" i="13"/>
  <c r="BF126" i="13"/>
  <c r="T126" i="13"/>
  <c r="R126" i="13"/>
  <c r="P126" i="13"/>
  <c r="J120" i="13"/>
  <c r="J119" i="13"/>
  <c r="F119" i="13"/>
  <c r="F117" i="13"/>
  <c r="E115" i="13"/>
  <c r="J92" i="13"/>
  <c r="J91" i="13"/>
  <c r="F91" i="13"/>
  <c r="F89" i="13"/>
  <c r="E87" i="13"/>
  <c r="J18" i="13"/>
  <c r="E18" i="13"/>
  <c r="F120" i="13" s="1"/>
  <c r="J17" i="13"/>
  <c r="J12" i="13"/>
  <c r="J117" i="13" s="1"/>
  <c r="E7" i="13"/>
  <c r="E85" i="13" s="1"/>
  <c r="J37" i="12"/>
  <c r="J36" i="12"/>
  <c r="AY105" i="1"/>
  <c r="J35" i="12"/>
  <c r="AX105" i="1" s="1"/>
  <c r="BI130" i="12"/>
  <c r="BH130" i="12"/>
  <c r="BG130" i="12"/>
  <c r="BF130" i="12"/>
  <c r="T130" i="12"/>
  <c r="T129" i="12" s="1"/>
  <c r="R130" i="12"/>
  <c r="R129" i="12" s="1"/>
  <c r="P130" i="12"/>
  <c r="P129" i="12" s="1"/>
  <c r="BI128" i="12"/>
  <c r="BH128" i="12"/>
  <c r="BG128" i="12"/>
  <c r="BF128" i="12"/>
  <c r="T128" i="12"/>
  <c r="R128" i="12"/>
  <c r="P128" i="12"/>
  <c r="BI126" i="12"/>
  <c r="BH126" i="12"/>
  <c r="BG126" i="12"/>
  <c r="BF126" i="12"/>
  <c r="T126" i="12"/>
  <c r="R126" i="12"/>
  <c r="P126" i="12"/>
  <c r="BI125" i="12"/>
  <c r="BH125" i="12"/>
  <c r="BG125" i="12"/>
  <c r="BF125" i="12"/>
  <c r="T125" i="12"/>
  <c r="R125" i="12"/>
  <c r="P125" i="12"/>
  <c r="BI123" i="12"/>
  <c r="BH123" i="12"/>
  <c r="BG123" i="12"/>
  <c r="BF123" i="12"/>
  <c r="T123" i="12"/>
  <c r="T122" i="12"/>
  <c r="R123" i="12"/>
  <c r="R122" i="12" s="1"/>
  <c r="P123" i="12"/>
  <c r="P122" i="12" s="1"/>
  <c r="J117" i="12"/>
  <c r="J116" i="12"/>
  <c r="F116" i="12"/>
  <c r="F114" i="12"/>
  <c r="E112" i="12"/>
  <c r="J92" i="12"/>
  <c r="J91" i="12"/>
  <c r="F91" i="12"/>
  <c r="F89" i="12"/>
  <c r="E87" i="12"/>
  <c r="J18" i="12"/>
  <c r="E18" i="12"/>
  <c r="F117" i="12"/>
  <c r="J17" i="12"/>
  <c r="J12" i="12"/>
  <c r="J114" i="12" s="1"/>
  <c r="E7" i="12"/>
  <c r="E85" i="12" s="1"/>
  <c r="J37" i="11"/>
  <c r="J36" i="11"/>
  <c r="AY104" i="1"/>
  <c r="J35" i="11"/>
  <c r="AX104" i="1" s="1"/>
  <c r="BI213" i="11"/>
  <c r="BH213" i="11"/>
  <c r="BG213" i="11"/>
  <c r="BF213" i="11"/>
  <c r="T213" i="11"/>
  <c r="R213" i="11"/>
  <c r="P213" i="11"/>
  <c r="BI211" i="11"/>
  <c r="BH211" i="11"/>
  <c r="BG211" i="11"/>
  <c r="BF211" i="11"/>
  <c r="T211" i="11"/>
  <c r="R211" i="11"/>
  <c r="P211" i="11"/>
  <c r="BI207" i="11"/>
  <c r="BH207" i="11"/>
  <c r="BG207" i="11"/>
  <c r="BF207" i="11"/>
  <c r="T207" i="11"/>
  <c r="R207" i="11"/>
  <c r="P207" i="11"/>
  <c r="BI203" i="11"/>
  <c r="BH203" i="11"/>
  <c r="BG203" i="11"/>
  <c r="BF203" i="11"/>
  <c r="T203" i="11"/>
  <c r="R203" i="11"/>
  <c r="P203" i="11"/>
  <c r="BI201" i="11"/>
  <c r="BH201" i="11"/>
  <c r="BG201" i="11"/>
  <c r="BF201" i="11"/>
  <c r="T201" i="11"/>
  <c r="R201" i="11"/>
  <c r="P201" i="11"/>
  <c r="BI200" i="11"/>
  <c r="BH200" i="11"/>
  <c r="BG200" i="11"/>
  <c r="BF200" i="11"/>
  <c r="T200" i="11"/>
  <c r="R200" i="11"/>
  <c r="P200" i="11"/>
  <c r="BI196" i="11"/>
  <c r="BH196" i="11"/>
  <c r="BG196" i="11"/>
  <c r="BF196" i="11"/>
  <c r="T196" i="11"/>
  <c r="R196" i="11"/>
  <c r="P196" i="11"/>
  <c r="BI193" i="11"/>
  <c r="BH193" i="11"/>
  <c r="BG193" i="11"/>
  <c r="BF193" i="11"/>
  <c r="T193" i="11"/>
  <c r="R193" i="11"/>
  <c r="P193" i="11"/>
  <c r="BI192" i="11"/>
  <c r="BH192" i="11"/>
  <c r="BG192" i="11"/>
  <c r="BF192" i="11"/>
  <c r="T192" i="11"/>
  <c r="R192" i="11"/>
  <c r="P192" i="11"/>
  <c r="BI190" i="11"/>
  <c r="BH190" i="11"/>
  <c r="BG190" i="11"/>
  <c r="BF190" i="11"/>
  <c r="T190" i="11"/>
  <c r="R190" i="11"/>
  <c r="P190" i="11"/>
  <c r="BI188" i="11"/>
  <c r="BH188" i="11"/>
  <c r="BG188" i="11"/>
  <c r="BF188" i="11"/>
  <c r="T188" i="11"/>
  <c r="R188" i="11"/>
  <c r="P188" i="11"/>
  <c r="BI186" i="11"/>
  <c r="BH186" i="11"/>
  <c r="BG186" i="11"/>
  <c r="BF186" i="11"/>
  <c r="T186" i="11"/>
  <c r="R186" i="11"/>
  <c r="P186" i="11"/>
  <c r="BI185" i="11"/>
  <c r="BH185" i="11"/>
  <c r="BG185" i="11"/>
  <c r="BF185" i="11"/>
  <c r="T185" i="11"/>
  <c r="R185" i="11"/>
  <c r="P185" i="11"/>
  <c r="BI184" i="11"/>
  <c r="BH184" i="11"/>
  <c r="BG184" i="11"/>
  <c r="BF184" i="11"/>
  <c r="T184" i="11"/>
  <c r="R184" i="11"/>
  <c r="P184" i="11"/>
  <c r="BI183" i="11"/>
  <c r="BH183" i="11"/>
  <c r="BG183" i="11"/>
  <c r="BF183" i="11"/>
  <c r="T183" i="11"/>
  <c r="R183" i="11"/>
  <c r="P183" i="11"/>
  <c r="BI182" i="11"/>
  <c r="BH182" i="11"/>
  <c r="BG182" i="11"/>
  <c r="BF182" i="11"/>
  <c r="T182" i="11"/>
  <c r="R182" i="11"/>
  <c r="P182" i="11"/>
  <c r="BI181" i="11"/>
  <c r="BH181" i="11"/>
  <c r="BG181" i="11"/>
  <c r="BF181" i="11"/>
  <c r="T181" i="11"/>
  <c r="R181" i="11"/>
  <c r="P181" i="11"/>
  <c r="BI175" i="11"/>
  <c r="BH175" i="11"/>
  <c r="BG175" i="11"/>
  <c r="BF175" i="11"/>
  <c r="T175" i="11"/>
  <c r="R175" i="11"/>
  <c r="P175" i="11"/>
  <c r="BI172" i="11"/>
  <c r="BH172" i="11"/>
  <c r="BG172" i="11"/>
  <c r="BF172" i="11"/>
  <c r="T172" i="11"/>
  <c r="R172" i="11"/>
  <c r="P172" i="11"/>
  <c r="BI171" i="11"/>
  <c r="BH171" i="11"/>
  <c r="BG171" i="11"/>
  <c r="BF171" i="11"/>
  <c r="T171" i="11"/>
  <c r="R171" i="11"/>
  <c r="P171" i="11"/>
  <c r="BI170" i="11"/>
  <c r="BH170" i="11"/>
  <c r="BG170" i="11"/>
  <c r="BF170" i="11"/>
  <c r="T170" i="11"/>
  <c r="R170" i="11"/>
  <c r="P170" i="11"/>
  <c r="BI166" i="11"/>
  <c r="BH166" i="11"/>
  <c r="BG166" i="11"/>
  <c r="BF166" i="11"/>
  <c r="T166" i="11"/>
  <c r="R166" i="11"/>
  <c r="P166" i="11"/>
  <c r="BI164" i="11"/>
  <c r="BH164" i="11"/>
  <c r="BG164" i="11"/>
  <c r="BF164" i="11"/>
  <c r="T164" i="11"/>
  <c r="R164" i="11"/>
  <c r="P164" i="11"/>
  <c r="BI159" i="11"/>
  <c r="BH159" i="11"/>
  <c r="BG159" i="11"/>
  <c r="BF159" i="11"/>
  <c r="T159" i="11"/>
  <c r="R159" i="11"/>
  <c r="P159" i="11"/>
  <c r="BI157" i="11"/>
  <c r="BH157" i="11"/>
  <c r="BG157" i="11"/>
  <c r="BF157" i="11"/>
  <c r="T157" i="11"/>
  <c r="R157" i="11"/>
  <c r="P157" i="11"/>
  <c r="BI154" i="11"/>
  <c r="BH154" i="11"/>
  <c r="BG154" i="11"/>
  <c r="BF154" i="11"/>
  <c r="T154" i="11"/>
  <c r="R154" i="11"/>
  <c r="P154" i="11"/>
  <c r="BI153" i="11"/>
  <c r="BH153" i="11"/>
  <c r="BG153" i="11"/>
  <c r="BF153" i="11"/>
  <c r="T153" i="11"/>
  <c r="R153" i="11"/>
  <c r="P153" i="11"/>
  <c r="BI151" i="11"/>
  <c r="BH151" i="11"/>
  <c r="BG151" i="11"/>
  <c r="BF151" i="11"/>
  <c r="T151" i="11"/>
  <c r="R151" i="11"/>
  <c r="P151" i="11"/>
  <c r="BI148" i="11"/>
  <c r="BH148" i="11"/>
  <c r="BG148" i="11"/>
  <c r="BF148" i="11"/>
  <c r="T148" i="11"/>
  <c r="R148" i="11"/>
  <c r="P148" i="11"/>
  <c r="BI146" i="11"/>
  <c r="BH146" i="11"/>
  <c r="BG146" i="11"/>
  <c r="BF146" i="11"/>
  <c r="T146" i="11"/>
  <c r="R146" i="11"/>
  <c r="P146" i="11"/>
  <c r="BI144" i="11"/>
  <c r="BH144" i="11"/>
  <c r="BG144" i="11"/>
  <c r="BF144" i="11"/>
  <c r="T144" i="11"/>
  <c r="R144" i="11"/>
  <c r="P144" i="11"/>
  <c r="BI141" i="11"/>
  <c r="BH141" i="11"/>
  <c r="BG141" i="11"/>
  <c r="BF141" i="11"/>
  <c r="T141" i="11"/>
  <c r="R141" i="11"/>
  <c r="P141" i="11"/>
  <c r="BI139" i="11"/>
  <c r="BH139" i="11"/>
  <c r="BG139" i="11"/>
  <c r="BF139" i="11"/>
  <c r="T139" i="11"/>
  <c r="R139" i="11"/>
  <c r="P139" i="11"/>
  <c r="BI137" i="11"/>
  <c r="BH137" i="11"/>
  <c r="BG137" i="11"/>
  <c r="BF137" i="11"/>
  <c r="T137" i="11"/>
  <c r="R137" i="11"/>
  <c r="P137" i="11"/>
  <c r="BI135" i="11"/>
  <c r="BH135" i="11"/>
  <c r="BG135" i="11"/>
  <c r="BF135" i="11"/>
  <c r="T135" i="11"/>
  <c r="R135" i="11"/>
  <c r="P135" i="11"/>
  <c r="BI128" i="11"/>
  <c r="BH128" i="11"/>
  <c r="BG128" i="11"/>
  <c r="BF128" i="11"/>
  <c r="T128" i="11"/>
  <c r="R128" i="11"/>
  <c r="P128" i="11"/>
  <c r="J122" i="11"/>
  <c r="J121" i="11"/>
  <c r="F121" i="11"/>
  <c r="F119" i="11"/>
  <c r="E117" i="11"/>
  <c r="J92" i="11"/>
  <c r="J91" i="11"/>
  <c r="F91" i="11"/>
  <c r="F89" i="11"/>
  <c r="E87" i="11"/>
  <c r="J18" i="11"/>
  <c r="E18" i="11"/>
  <c r="F122" i="11"/>
  <c r="J17" i="11"/>
  <c r="J12" i="11"/>
  <c r="J119" i="11" s="1"/>
  <c r="E7" i="11"/>
  <c r="E115" i="11"/>
  <c r="J37" i="10"/>
  <c r="J36" i="10"/>
  <c r="AY103" i="1" s="1"/>
  <c r="J35" i="10"/>
  <c r="AX103" i="1" s="1"/>
  <c r="BI132" i="10"/>
  <c r="BH132" i="10"/>
  <c r="BG132" i="10"/>
  <c r="BF132" i="10"/>
  <c r="T132" i="10"/>
  <c r="T131" i="10" s="1"/>
  <c r="R132" i="10"/>
  <c r="R131" i="10" s="1"/>
  <c r="P132" i="10"/>
  <c r="P131" i="10" s="1"/>
  <c r="BI130" i="10"/>
  <c r="BH130" i="10"/>
  <c r="BG130" i="10"/>
  <c r="BF130" i="10"/>
  <c r="T130" i="10"/>
  <c r="R130" i="10"/>
  <c r="P130" i="10"/>
  <c r="BI129" i="10"/>
  <c r="BH129" i="10"/>
  <c r="BG129" i="10"/>
  <c r="BF129" i="10"/>
  <c r="T129" i="10"/>
  <c r="R129" i="10"/>
  <c r="P129" i="10"/>
  <c r="BI128" i="10"/>
  <c r="BH128" i="10"/>
  <c r="BG128" i="10"/>
  <c r="BF128" i="10"/>
  <c r="T128" i="10"/>
  <c r="R128" i="10"/>
  <c r="P128" i="10"/>
  <c r="BI125" i="10"/>
  <c r="BH125" i="10"/>
  <c r="BG125" i="10"/>
  <c r="BF125" i="10"/>
  <c r="T125" i="10"/>
  <c r="R125" i="10"/>
  <c r="P125" i="10"/>
  <c r="BI124" i="10"/>
  <c r="BH124" i="10"/>
  <c r="BG124" i="10"/>
  <c r="BF124" i="10"/>
  <c r="T124" i="10"/>
  <c r="R124" i="10"/>
  <c r="P124" i="10"/>
  <c r="J118" i="10"/>
  <c r="J117" i="10"/>
  <c r="F117" i="10"/>
  <c r="F115" i="10"/>
  <c r="E113" i="10"/>
  <c r="J92" i="10"/>
  <c r="J91" i="10"/>
  <c r="F91" i="10"/>
  <c r="F89" i="10"/>
  <c r="E87" i="10"/>
  <c r="J18" i="10"/>
  <c r="E18" i="10"/>
  <c r="F118" i="10"/>
  <c r="J17" i="10"/>
  <c r="J12" i="10"/>
  <c r="J89" i="10" s="1"/>
  <c r="E7" i="10"/>
  <c r="E85" i="10" s="1"/>
  <c r="J37" i="9"/>
  <c r="J36" i="9"/>
  <c r="AY102" i="1" s="1"/>
  <c r="J35" i="9"/>
  <c r="AX102" i="1" s="1"/>
  <c r="BI209" i="9"/>
  <c r="BH209" i="9"/>
  <c r="BG209" i="9"/>
  <c r="BF209" i="9"/>
  <c r="T209" i="9"/>
  <c r="R209" i="9"/>
  <c r="P209" i="9"/>
  <c r="BI207" i="9"/>
  <c r="BH207" i="9"/>
  <c r="BG207" i="9"/>
  <c r="BF207" i="9"/>
  <c r="T207" i="9"/>
  <c r="R207" i="9"/>
  <c r="P207" i="9"/>
  <c r="BI203" i="9"/>
  <c r="BH203" i="9"/>
  <c r="BG203" i="9"/>
  <c r="BF203" i="9"/>
  <c r="T203" i="9"/>
  <c r="R203" i="9"/>
  <c r="P203" i="9"/>
  <c r="BI201" i="9"/>
  <c r="BH201" i="9"/>
  <c r="BG201" i="9"/>
  <c r="BF201" i="9"/>
  <c r="T201" i="9"/>
  <c r="R201" i="9"/>
  <c r="P201" i="9"/>
  <c r="BI200" i="9"/>
  <c r="BH200" i="9"/>
  <c r="BG200" i="9"/>
  <c r="BF200" i="9"/>
  <c r="T200" i="9"/>
  <c r="R200" i="9"/>
  <c r="P200" i="9"/>
  <c r="BI197" i="9"/>
  <c r="BH197" i="9"/>
  <c r="BG197" i="9"/>
  <c r="BF197" i="9"/>
  <c r="T197" i="9"/>
  <c r="R197" i="9"/>
  <c r="P197" i="9"/>
  <c r="BI195" i="9"/>
  <c r="BH195" i="9"/>
  <c r="BG195" i="9"/>
  <c r="BF195" i="9"/>
  <c r="T195" i="9"/>
  <c r="R195" i="9"/>
  <c r="P195" i="9"/>
  <c r="BI194" i="9"/>
  <c r="BH194" i="9"/>
  <c r="BG194" i="9"/>
  <c r="BF194" i="9"/>
  <c r="T194" i="9"/>
  <c r="R194" i="9"/>
  <c r="P194" i="9"/>
  <c r="BI190" i="9"/>
  <c r="BH190" i="9"/>
  <c r="BG190" i="9"/>
  <c r="BF190" i="9"/>
  <c r="T190" i="9"/>
  <c r="R190" i="9"/>
  <c r="P190" i="9"/>
  <c r="BI183" i="9"/>
  <c r="BH183" i="9"/>
  <c r="BG183" i="9"/>
  <c r="BF183" i="9"/>
  <c r="T183" i="9"/>
  <c r="R183" i="9"/>
  <c r="P183" i="9"/>
  <c r="BI181" i="9"/>
  <c r="BH181" i="9"/>
  <c r="BG181" i="9"/>
  <c r="BF181" i="9"/>
  <c r="T181" i="9"/>
  <c r="R181" i="9"/>
  <c r="P181" i="9"/>
  <c r="BI177" i="9"/>
  <c r="BH177" i="9"/>
  <c r="BG177" i="9"/>
  <c r="BF177" i="9"/>
  <c r="T177" i="9"/>
  <c r="R177" i="9"/>
  <c r="P177" i="9"/>
  <c r="BI174" i="9"/>
  <c r="BH174" i="9"/>
  <c r="BG174" i="9"/>
  <c r="BF174" i="9"/>
  <c r="T174" i="9"/>
  <c r="R174" i="9"/>
  <c r="P174" i="9"/>
  <c r="BI171" i="9"/>
  <c r="BH171" i="9"/>
  <c r="BG171" i="9"/>
  <c r="BF171" i="9"/>
  <c r="T171" i="9"/>
  <c r="R171" i="9"/>
  <c r="P171" i="9"/>
  <c r="BI168" i="9"/>
  <c r="BH168" i="9"/>
  <c r="BG168" i="9"/>
  <c r="BF168" i="9"/>
  <c r="T168" i="9"/>
  <c r="R168" i="9"/>
  <c r="P168" i="9"/>
  <c r="BI167" i="9"/>
  <c r="BH167" i="9"/>
  <c r="BG167" i="9"/>
  <c r="BF167" i="9"/>
  <c r="T167" i="9"/>
  <c r="R167" i="9"/>
  <c r="P167" i="9"/>
  <c r="BI166" i="9"/>
  <c r="BH166" i="9"/>
  <c r="BG166" i="9"/>
  <c r="BF166" i="9"/>
  <c r="T166" i="9"/>
  <c r="R166" i="9"/>
  <c r="P166" i="9"/>
  <c r="BI162" i="9"/>
  <c r="BH162" i="9"/>
  <c r="BG162" i="9"/>
  <c r="BF162" i="9"/>
  <c r="T162" i="9"/>
  <c r="R162" i="9"/>
  <c r="P162" i="9"/>
  <c r="BI159" i="9"/>
  <c r="BH159" i="9"/>
  <c r="BG159" i="9"/>
  <c r="BF159" i="9"/>
  <c r="T159" i="9"/>
  <c r="R159" i="9"/>
  <c r="P159" i="9"/>
  <c r="BI157" i="9"/>
  <c r="BH157" i="9"/>
  <c r="BG157" i="9"/>
  <c r="BF157" i="9"/>
  <c r="T157" i="9"/>
  <c r="R157" i="9"/>
  <c r="P157" i="9"/>
  <c r="BI155" i="9"/>
  <c r="BH155" i="9"/>
  <c r="BG155" i="9"/>
  <c r="BF155" i="9"/>
  <c r="T155" i="9"/>
  <c r="R155" i="9"/>
  <c r="P155" i="9"/>
  <c r="BI154" i="9"/>
  <c r="BH154" i="9"/>
  <c r="BG154" i="9"/>
  <c r="BF154" i="9"/>
  <c r="T154" i="9"/>
  <c r="R154" i="9"/>
  <c r="P154" i="9"/>
  <c r="BI153" i="9"/>
  <c r="BH153" i="9"/>
  <c r="BG153" i="9"/>
  <c r="BF153" i="9"/>
  <c r="T153" i="9"/>
  <c r="R153" i="9"/>
  <c r="P153" i="9"/>
  <c r="BI152" i="9"/>
  <c r="BH152" i="9"/>
  <c r="BG152" i="9"/>
  <c r="BF152" i="9"/>
  <c r="T152" i="9"/>
  <c r="R152" i="9"/>
  <c r="P152" i="9"/>
  <c r="BI150" i="9"/>
  <c r="BH150" i="9"/>
  <c r="BG150" i="9"/>
  <c r="BF150" i="9"/>
  <c r="T150" i="9"/>
  <c r="R150" i="9"/>
  <c r="P150" i="9"/>
  <c r="BI148" i="9"/>
  <c r="BH148" i="9"/>
  <c r="BG148" i="9"/>
  <c r="BF148" i="9"/>
  <c r="T148" i="9"/>
  <c r="R148" i="9"/>
  <c r="P148" i="9"/>
  <c r="BI146" i="9"/>
  <c r="BH146" i="9"/>
  <c r="BG146" i="9"/>
  <c r="BF146" i="9"/>
  <c r="T146" i="9"/>
  <c r="R146" i="9"/>
  <c r="P146" i="9"/>
  <c r="BI144" i="9"/>
  <c r="BH144" i="9"/>
  <c r="BG144" i="9"/>
  <c r="BF144" i="9"/>
  <c r="T144" i="9"/>
  <c r="R144" i="9"/>
  <c r="P144" i="9"/>
  <c r="BI143" i="9"/>
  <c r="BH143" i="9"/>
  <c r="BG143" i="9"/>
  <c r="BF143" i="9"/>
  <c r="T143" i="9"/>
  <c r="R143" i="9"/>
  <c r="P143" i="9"/>
  <c r="BI141" i="9"/>
  <c r="BH141" i="9"/>
  <c r="BG141" i="9"/>
  <c r="BF141" i="9"/>
  <c r="T141" i="9"/>
  <c r="R141" i="9"/>
  <c r="P141" i="9"/>
  <c r="BI138" i="9"/>
  <c r="BH138" i="9"/>
  <c r="BG138" i="9"/>
  <c r="BF138" i="9"/>
  <c r="T138" i="9"/>
  <c r="R138" i="9"/>
  <c r="P138" i="9"/>
  <c r="BI136" i="9"/>
  <c r="BH136" i="9"/>
  <c r="BG136" i="9"/>
  <c r="BF136" i="9"/>
  <c r="T136" i="9"/>
  <c r="R136" i="9"/>
  <c r="P136" i="9"/>
  <c r="BI132" i="9"/>
  <c r="BH132" i="9"/>
  <c r="BG132" i="9"/>
  <c r="BF132" i="9"/>
  <c r="T132" i="9"/>
  <c r="R132" i="9"/>
  <c r="P132" i="9"/>
  <c r="BI130" i="9"/>
  <c r="BH130" i="9"/>
  <c r="BG130" i="9"/>
  <c r="BF130" i="9"/>
  <c r="T130" i="9"/>
  <c r="R130" i="9"/>
  <c r="P130" i="9"/>
  <c r="BI128" i="9"/>
  <c r="BH128" i="9"/>
  <c r="BG128" i="9"/>
  <c r="BF128" i="9"/>
  <c r="T128" i="9"/>
  <c r="R128" i="9"/>
  <c r="P128" i="9"/>
  <c r="BI126" i="9"/>
  <c r="BH126" i="9"/>
  <c r="BG126" i="9"/>
  <c r="BF126" i="9"/>
  <c r="T126" i="9"/>
  <c r="R126" i="9"/>
  <c r="P126" i="9"/>
  <c r="BI124" i="9"/>
  <c r="BH124" i="9"/>
  <c r="BG124" i="9"/>
  <c r="BF124" i="9"/>
  <c r="T124" i="9"/>
  <c r="R124" i="9"/>
  <c r="P124" i="9"/>
  <c r="J118" i="9"/>
  <c r="J117" i="9"/>
  <c r="F117" i="9"/>
  <c r="F115" i="9"/>
  <c r="E113" i="9"/>
  <c r="J92" i="9"/>
  <c r="J91" i="9"/>
  <c r="F91" i="9"/>
  <c r="F89" i="9"/>
  <c r="E87" i="9"/>
  <c r="J18" i="9"/>
  <c r="E18" i="9"/>
  <c r="F118" i="9" s="1"/>
  <c r="J17" i="9"/>
  <c r="J12" i="9"/>
  <c r="J115" i="9" s="1"/>
  <c r="E7" i="9"/>
  <c r="E85" i="9" s="1"/>
  <c r="J37" i="8"/>
  <c r="J36" i="8"/>
  <c r="AY101" i="1" s="1"/>
  <c r="J35" i="8"/>
  <c r="AX101" i="1"/>
  <c r="BI136" i="8"/>
  <c r="BH136" i="8"/>
  <c r="BG136" i="8"/>
  <c r="BF136" i="8"/>
  <c r="T136" i="8"/>
  <c r="R136" i="8"/>
  <c r="P136" i="8"/>
  <c r="BI135" i="8"/>
  <c r="BH135" i="8"/>
  <c r="BG135" i="8"/>
  <c r="BF135" i="8"/>
  <c r="T135" i="8"/>
  <c r="R135" i="8"/>
  <c r="P135" i="8"/>
  <c r="BI131" i="8"/>
  <c r="BH131" i="8"/>
  <c r="BG131" i="8"/>
  <c r="BF131" i="8"/>
  <c r="T131" i="8"/>
  <c r="R131" i="8"/>
  <c r="P131" i="8"/>
  <c r="BI129" i="8"/>
  <c r="BH129" i="8"/>
  <c r="BG129" i="8"/>
  <c r="BF129" i="8"/>
  <c r="T129" i="8"/>
  <c r="R129" i="8"/>
  <c r="P129" i="8"/>
  <c r="BI128" i="8"/>
  <c r="BH128" i="8"/>
  <c r="BG128" i="8"/>
  <c r="BF128" i="8"/>
  <c r="T128" i="8"/>
  <c r="R128" i="8"/>
  <c r="P128" i="8"/>
  <c r="BI124" i="8"/>
  <c r="BH124" i="8"/>
  <c r="BG124" i="8"/>
  <c r="BF124" i="8"/>
  <c r="T124" i="8"/>
  <c r="T123" i="8" s="1"/>
  <c r="R124" i="8"/>
  <c r="R123" i="8" s="1"/>
  <c r="P124" i="8"/>
  <c r="P123" i="8" s="1"/>
  <c r="J118" i="8"/>
  <c r="J117" i="8"/>
  <c r="F117" i="8"/>
  <c r="F115" i="8"/>
  <c r="E113" i="8"/>
  <c r="J92" i="8"/>
  <c r="J91" i="8"/>
  <c r="F91" i="8"/>
  <c r="F89" i="8"/>
  <c r="E87" i="8"/>
  <c r="J18" i="8"/>
  <c r="E18" i="8"/>
  <c r="F92" i="8"/>
  <c r="J17" i="8"/>
  <c r="J12" i="8"/>
  <c r="J115" i="8" s="1"/>
  <c r="E7" i="8"/>
  <c r="E111" i="8" s="1"/>
  <c r="J37" i="7"/>
  <c r="J36" i="7"/>
  <c r="AY100" i="1"/>
  <c r="J35" i="7"/>
  <c r="AX100" i="1" s="1"/>
  <c r="BI326" i="7"/>
  <c r="BH326" i="7"/>
  <c r="BG326" i="7"/>
  <c r="BF326" i="7"/>
  <c r="T326" i="7"/>
  <c r="R326" i="7"/>
  <c r="P326" i="7"/>
  <c r="BI324" i="7"/>
  <c r="BH324" i="7"/>
  <c r="BG324" i="7"/>
  <c r="BF324" i="7"/>
  <c r="T324" i="7"/>
  <c r="R324" i="7"/>
  <c r="P324" i="7"/>
  <c r="BI319" i="7"/>
  <c r="BH319" i="7"/>
  <c r="BG319" i="7"/>
  <c r="BF319" i="7"/>
  <c r="T319" i="7"/>
  <c r="R319" i="7"/>
  <c r="P319" i="7"/>
  <c r="BI315" i="7"/>
  <c r="BH315" i="7"/>
  <c r="BG315" i="7"/>
  <c r="BF315" i="7"/>
  <c r="T315" i="7"/>
  <c r="R315" i="7"/>
  <c r="P315" i="7"/>
  <c r="BI312" i="7"/>
  <c r="BH312" i="7"/>
  <c r="BG312" i="7"/>
  <c r="BF312" i="7"/>
  <c r="T312" i="7"/>
  <c r="R312" i="7"/>
  <c r="P312" i="7"/>
  <c r="BI309" i="7"/>
  <c r="BH309" i="7"/>
  <c r="BG309" i="7"/>
  <c r="BF309" i="7"/>
  <c r="T309" i="7"/>
  <c r="R309" i="7"/>
  <c r="P309" i="7"/>
  <c r="BI305" i="7"/>
  <c r="BH305" i="7"/>
  <c r="BG305" i="7"/>
  <c r="BF305" i="7"/>
  <c r="T305" i="7"/>
  <c r="R305" i="7"/>
  <c r="P305" i="7"/>
  <c r="BI303" i="7"/>
  <c r="BH303" i="7"/>
  <c r="BG303" i="7"/>
  <c r="BF303" i="7"/>
  <c r="T303" i="7"/>
  <c r="R303" i="7"/>
  <c r="P303" i="7"/>
  <c r="BI302" i="7"/>
  <c r="BH302" i="7"/>
  <c r="BG302" i="7"/>
  <c r="BF302" i="7"/>
  <c r="T302" i="7"/>
  <c r="R302" i="7"/>
  <c r="P302" i="7"/>
  <c r="BI301" i="7"/>
  <c r="BH301" i="7"/>
  <c r="BG301" i="7"/>
  <c r="BF301" i="7"/>
  <c r="T301" i="7"/>
  <c r="R301" i="7"/>
  <c r="P301" i="7"/>
  <c r="BI300" i="7"/>
  <c r="BH300" i="7"/>
  <c r="BG300" i="7"/>
  <c r="BF300" i="7"/>
  <c r="T300" i="7"/>
  <c r="R300" i="7"/>
  <c r="P300" i="7"/>
  <c r="BI291" i="7"/>
  <c r="BH291" i="7"/>
  <c r="BG291" i="7"/>
  <c r="BF291" i="7"/>
  <c r="T291" i="7"/>
  <c r="T290" i="7" s="1"/>
  <c r="R291" i="7"/>
  <c r="R290" i="7" s="1"/>
  <c r="P291" i="7"/>
  <c r="P290" i="7" s="1"/>
  <c r="BI289" i="7"/>
  <c r="BH289" i="7"/>
  <c r="BG289" i="7"/>
  <c r="BF289" i="7"/>
  <c r="T289" i="7"/>
  <c r="R289" i="7"/>
  <c r="P289" i="7"/>
  <c r="BI287" i="7"/>
  <c r="BH287" i="7"/>
  <c r="BG287" i="7"/>
  <c r="BF287" i="7"/>
  <c r="T287" i="7"/>
  <c r="R287" i="7"/>
  <c r="P287" i="7"/>
  <c r="BI284" i="7"/>
  <c r="BH284" i="7"/>
  <c r="BG284" i="7"/>
  <c r="BF284" i="7"/>
  <c r="T284" i="7"/>
  <c r="T283" i="7" s="1"/>
  <c r="R284" i="7"/>
  <c r="R283" i="7" s="1"/>
  <c r="P284" i="7"/>
  <c r="P283" i="7" s="1"/>
  <c r="BI282" i="7"/>
  <c r="BH282" i="7"/>
  <c r="BG282" i="7"/>
  <c r="BF282" i="7"/>
  <c r="T282" i="7"/>
  <c r="R282" i="7"/>
  <c r="P282" i="7"/>
  <c r="BI279" i="7"/>
  <c r="BH279" i="7"/>
  <c r="BG279" i="7"/>
  <c r="BF279" i="7"/>
  <c r="T279" i="7"/>
  <c r="R279" i="7"/>
  <c r="P279" i="7"/>
  <c r="BI277" i="7"/>
  <c r="BH277" i="7"/>
  <c r="BG277" i="7"/>
  <c r="BF277" i="7"/>
  <c r="T277" i="7"/>
  <c r="R277" i="7"/>
  <c r="P277" i="7"/>
  <c r="BI276" i="7"/>
  <c r="BH276" i="7"/>
  <c r="BG276" i="7"/>
  <c r="BF276" i="7"/>
  <c r="T276" i="7"/>
  <c r="R276" i="7"/>
  <c r="P276" i="7"/>
  <c r="BI275" i="7"/>
  <c r="BH275" i="7"/>
  <c r="BG275" i="7"/>
  <c r="BF275" i="7"/>
  <c r="T275" i="7"/>
  <c r="R275" i="7"/>
  <c r="P275" i="7"/>
  <c r="BI274" i="7"/>
  <c r="BH274" i="7"/>
  <c r="BG274" i="7"/>
  <c r="BF274" i="7"/>
  <c r="T274" i="7"/>
  <c r="R274" i="7"/>
  <c r="P274" i="7"/>
  <c r="BI273" i="7"/>
  <c r="BH273" i="7"/>
  <c r="BG273" i="7"/>
  <c r="BF273" i="7"/>
  <c r="T273" i="7"/>
  <c r="R273" i="7"/>
  <c r="P273" i="7"/>
  <c r="BI272" i="7"/>
  <c r="BH272" i="7"/>
  <c r="BG272" i="7"/>
  <c r="BF272" i="7"/>
  <c r="T272" i="7"/>
  <c r="R272" i="7"/>
  <c r="P272" i="7"/>
  <c r="BI270" i="7"/>
  <c r="BH270" i="7"/>
  <c r="BG270" i="7"/>
  <c r="BF270" i="7"/>
  <c r="T270" i="7"/>
  <c r="R270" i="7"/>
  <c r="P270" i="7"/>
  <c r="BI268" i="7"/>
  <c r="BH268" i="7"/>
  <c r="BG268" i="7"/>
  <c r="BF268" i="7"/>
  <c r="T268" i="7"/>
  <c r="R268" i="7"/>
  <c r="P268" i="7"/>
  <c r="BI267" i="7"/>
  <c r="BH267" i="7"/>
  <c r="BG267" i="7"/>
  <c r="BF267" i="7"/>
  <c r="T267" i="7"/>
  <c r="R267" i="7"/>
  <c r="P267" i="7"/>
  <c r="BI266" i="7"/>
  <c r="BH266" i="7"/>
  <c r="BG266" i="7"/>
  <c r="BF266" i="7"/>
  <c r="T266" i="7"/>
  <c r="R266" i="7"/>
  <c r="P266" i="7"/>
  <c r="BI265" i="7"/>
  <c r="BH265" i="7"/>
  <c r="BG265" i="7"/>
  <c r="BF265" i="7"/>
  <c r="T265" i="7"/>
  <c r="R265" i="7"/>
  <c r="P265" i="7"/>
  <c r="BI264" i="7"/>
  <c r="BH264" i="7"/>
  <c r="BG264" i="7"/>
  <c r="BF264" i="7"/>
  <c r="T264" i="7"/>
  <c r="R264" i="7"/>
  <c r="P264" i="7"/>
  <c r="BI263" i="7"/>
  <c r="BH263" i="7"/>
  <c r="BG263" i="7"/>
  <c r="BF263" i="7"/>
  <c r="T263" i="7"/>
  <c r="R263" i="7"/>
  <c r="P263" i="7"/>
  <c r="BI262" i="7"/>
  <c r="BH262" i="7"/>
  <c r="BG262" i="7"/>
  <c r="BF262" i="7"/>
  <c r="T262" i="7"/>
  <c r="R262" i="7"/>
  <c r="P262" i="7"/>
  <c r="BI261" i="7"/>
  <c r="BH261" i="7"/>
  <c r="BG261" i="7"/>
  <c r="BF261" i="7"/>
  <c r="T261" i="7"/>
  <c r="R261" i="7"/>
  <c r="P261" i="7"/>
  <c r="BI260" i="7"/>
  <c r="BH260" i="7"/>
  <c r="BG260" i="7"/>
  <c r="BF260" i="7"/>
  <c r="T260" i="7"/>
  <c r="R260" i="7"/>
  <c r="P260" i="7"/>
  <c r="BI259" i="7"/>
  <c r="BH259" i="7"/>
  <c r="BG259" i="7"/>
  <c r="BF259" i="7"/>
  <c r="T259" i="7"/>
  <c r="R259" i="7"/>
  <c r="P259" i="7"/>
  <c r="BI258" i="7"/>
  <c r="BH258" i="7"/>
  <c r="BG258" i="7"/>
  <c r="BF258" i="7"/>
  <c r="T258" i="7"/>
  <c r="R258" i="7"/>
  <c r="P258" i="7"/>
  <c r="BI257" i="7"/>
  <c r="BH257" i="7"/>
  <c r="BG257" i="7"/>
  <c r="BF257" i="7"/>
  <c r="T257" i="7"/>
  <c r="R257" i="7"/>
  <c r="P257" i="7"/>
  <c r="BI256" i="7"/>
  <c r="BH256" i="7"/>
  <c r="BG256" i="7"/>
  <c r="BF256" i="7"/>
  <c r="T256" i="7"/>
  <c r="R256" i="7"/>
  <c r="P256" i="7"/>
  <c r="BI255" i="7"/>
  <c r="BH255" i="7"/>
  <c r="BG255" i="7"/>
  <c r="BF255" i="7"/>
  <c r="T255" i="7"/>
  <c r="R255" i="7"/>
  <c r="P255" i="7"/>
  <c r="BI253" i="7"/>
  <c r="BH253" i="7"/>
  <c r="BG253" i="7"/>
  <c r="BF253" i="7"/>
  <c r="T253" i="7"/>
  <c r="R253" i="7"/>
  <c r="P253" i="7"/>
  <c r="BI246" i="7"/>
  <c r="BH246" i="7"/>
  <c r="BG246" i="7"/>
  <c r="BF246" i="7"/>
  <c r="T246" i="7"/>
  <c r="R246" i="7"/>
  <c r="P246" i="7"/>
  <c r="BI245" i="7"/>
  <c r="BH245" i="7"/>
  <c r="BG245" i="7"/>
  <c r="BF245" i="7"/>
  <c r="T245" i="7"/>
  <c r="R245" i="7"/>
  <c r="P245" i="7"/>
  <c r="BI242" i="7"/>
  <c r="BH242" i="7"/>
  <c r="BG242" i="7"/>
  <c r="BF242" i="7"/>
  <c r="T242" i="7"/>
  <c r="R242" i="7"/>
  <c r="P242" i="7"/>
  <c r="BI241" i="7"/>
  <c r="BH241" i="7"/>
  <c r="BG241" i="7"/>
  <c r="BF241" i="7"/>
  <c r="T241" i="7"/>
  <c r="R241" i="7"/>
  <c r="P241" i="7"/>
  <c r="BI240" i="7"/>
  <c r="BH240" i="7"/>
  <c r="BG240" i="7"/>
  <c r="BF240" i="7"/>
  <c r="T240" i="7"/>
  <c r="R240" i="7"/>
  <c r="P240" i="7"/>
  <c r="BI238" i="7"/>
  <c r="BH238" i="7"/>
  <c r="BG238" i="7"/>
  <c r="BF238" i="7"/>
  <c r="T238" i="7"/>
  <c r="R238" i="7"/>
  <c r="P238" i="7"/>
  <c r="BI237" i="7"/>
  <c r="BH237" i="7"/>
  <c r="BG237" i="7"/>
  <c r="BF237" i="7"/>
  <c r="T237" i="7"/>
  <c r="R237" i="7"/>
  <c r="P237" i="7"/>
  <c r="BI236" i="7"/>
  <c r="BH236" i="7"/>
  <c r="BG236" i="7"/>
  <c r="BF236" i="7"/>
  <c r="T236" i="7"/>
  <c r="R236" i="7"/>
  <c r="P236" i="7"/>
  <c r="BI235" i="7"/>
  <c r="BH235" i="7"/>
  <c r="BG235" i="7"/>
  <c r="BF235" i="7"/>
  <c r="T235" i="7"/>
  <c r="R235" i="7"/>
  <c r="P235" i="7"/>
  <c r="BI234" i="7"/>
  <c r="BH234" i="7"/>
  <c r="BG234" i="7"/>
  <c r="BF234" i="7"/>
  <c r="T234" i="7"/>
  <c r="R234" i="7"/>
  <c r="P234" i="7"/>
  <c r="BI232" i="7"/>
  <c r="BH232" i="7"/>
  <c r="BG232" i="7"/>
  <c r="BF232" i="7"/>
  <c r="T232" i="7"/>
  <c r="R232" i="7"/>
  <c r="P232" i="7"/>
  <c r="BI231" i="7"/>
  <c r="BH231" i="7"/>
  <c r="BG231" i="7"/>
  <c r="BF231" i="7"/>
  <c r="T231" i="7"/>
  <c r="R231" i="7"/>
  <c r="P231" i="7"/>
  <c r="BI230" i="7"/>
  <c r="BH230" i="7"/>
  <c r="BG230" i="7"/>
  <c r="BF230" i="7"/>
  <c r="T230" i="7"/>
  <c r="R230" i="7"/>
  <c r="P230" i="7"/>
  <c r="BI229" i="7"/>
  <c r="BH229" i="7"/>
  <c r="BG229" i="7"/>
  <c r="BF229" i="7"/>
  <c r="T229" i="7"/>
  <c r="R229" i="7"/>
  <c r="P229" i="7"/>
  <c r="BI228" i="7"/>
  <c r="BH228" i="7"/>
  <c r="BG228" i="7"/>
  <c r="BF228" i="7"/>
  <c r="T228" i="7"/>
  <c r="R228" i="7"/>
  <c r="P228" i="7"/>
  <c r="BI227" i="7"/>
  <c r="BH227" i="7"/>
  <c r="BG227" i="7"/>
  <c r="BF227" i="7"/>
  <c r="T227" i="7"/>
  <c r="R227" i="7"/>
  <c r="P227" i="7"/>
  <c r="BI226" i="7"/>
  <c r="BH226" i="7"/>
  <c r="BG226" i="7"/>
  <c r="BF226" i="7"/>
  <c r="T226" i="7"/>
  <c r="R226" i="7"/>
  <c r="P226" i="7"/>
  <c r="BI225" i="7"/>
  <c r="BH225" i="7"/>
  <c r="BG225" i="7"/>
  <c r="BF225" i="7"/>
  <c r="T225" i="7"/>
  <c r="R225" i="7"/>
  <c r="P225" i="7"/>
  <c r="BI224" i="7"/>
  <c r="BH224" i="7"/>
  <c r="BG224" i="7"/>
  <c r="BF224" i="7"/>
  <c r="T224" i="7"/>
  <c r="R224" i="7"/>
  <c r="P224" i="7"/>
  <c r="BI223" i="7"/>
  <c r="BH223" i="7"/>
  <c r="BG223" i="7"/>
  <c r="BF223" i="7"/>
  <c r="T223" i="7"/>
  <c r="R223" i="7"/>
  <c r="P223" i="7"/>
  <c r="BI222" i="7"/>
  <c r="BH222" i="7"/>
  <c r="BG222" i="7"/>
  <c r="BF222" i="7"/>
  <c r="T222" i="7"/>
  <c r="R222" i="7"/>
  <c r="P222" i="7"/>
  <c r="BI221" i="7"/>
  <c r="BH221" i="7"/>
  <c r="BG221" i="7"/>
  <c r="BF221" i="7"/>
  <c r="T221" i="7"/>
  <c r="R221" i="7"/>
  <c r="P221" i="7"/>
  <c r="BI219" i="7"/>
  <c r="BH219" i="7"/>
  <c r="BG219" i="7"/>
  <c r="BF219" i="7"/>
  <c r="T219" i="7"/>
  <c r="R219" i="7"/>
  <c r="P219" i="7"/>
  <c r="BI217" i="7"/>
  <c r="BH217" i="7"/>
  <c r="BG217" i="7"/>
  <c r="BF217" i="7"/>
  <c r="T217" i="7"/>
  <c r="R217" i="7"/>
  <c r="P217" i="7"/>
  <c r="BI214" i="7"/>
  <c r="BH214" i="7"/>
  <c r="BG214" i="7"/>
  <c r="BF214" i="7"/>
  <c r="T214" i="7"/>
  <c r="R214" i="7"/>
  <c r="P214" i="7"/>
  <c r="BI210" i="7"/>
  <c r="BH210" i="7"/>
  <c r="BG210" i="7"/>
  <c r="BF210" i="7"/>
  <c r="T210" i="7"/>
  <c r="R210" i="7"/>
  <c r="P210" i="7"/>
  <c r="BI207" i="7"/>
  <c r="BH207" i="7"/>
  <c r="BG207" i="7"/>
  <c r="BF207" i="7"/>
  <c r="T207" i="7"/>
  <c r="R207" i="7"/>
  <c r="P207" i="7"/>
  <c r="BI206" i="7"/>
  <c r="BH206" i="7"/>
  <c r="BG206" i="7"/>
  <c r="BF206" i="7"/>
  <c r="T206" i="7"/>
  <c r="R206" i="7"/>
  <c r="P206" i="7"/>
  <c r="BI205" i="7"/>
  <c r="BH205" i="7"/>
  <c r="BG205" i="7"/>
  <c r="BF205" i="7"/>
  <c r="T205" i="7"/>
  <c r="R205" i="7"/>
  <c r="P205" i="7"/>
  <c r="BI204" i="7"/>
  <c r="BH204" i="7"/>
  <c r="BG204" i="7"/>
  <c r="BF204" i="7"/>
  <c r="T204" i="7"/>
  <c r="R204" i="7"/>
  <c r="P204" i="7"/>
  <c r="BI203" i="7"/>
  <c r="BH203" i="7"/>
  <c r="BG203" i="7"/>
  <c r="BF203" i="7"/>
  <c r="T203" i="7"/>
  <c r="R203" i="7"/>
  <c r="P203" i="7"/>
  <c r="BI199" i="7"/>
  <c r="BH199" i="7"/>
  <c r="BG199" i="7"/>
  <c r="BF199" i="7"/>
  <c r="T199" i="7"/>
  <c r="R199" i="7"/>
  <c r="P199" i="7"/>
  <c r="BI196" i="7"/>
  <c r="BH196" i="7"/>
  <c r="BG196" i="7"/>
  <c r="BF196" i="7"/>
  <c r="T196" i="7"/>
  <c r="R196" i="7"/>
  <c r="P196" i="7"/>
  <c r="BI194" i="7"/>
  <c r="BH194" i="7"/>
  <c r="BG194" i="7"/>
  <c r="BF194" i="7"/>
  <c r="T194" i="7"/>
  <c r="R194" i="7"/>
  <c r="P194" i="7"/>
  <c r="BI190" i="7"/>
  <c r="BH190" i="7"/>
  <c r="BG190" i="7"/>
  <c r="BF190" i="7"/>
  <c r="T190" i="7"/>
  <c r="R190" i="7"/>
  <c r="P190" i="7"/>
  <c r="BI188" i="7"/>
  <c r="BH188" i="7"/>
  <c r="BG188" i="7"/>
  <c r="BF188" i="7"/>
  <c r="T188" i="7"/>
  <c r="R188" i="7"/>
  <c r="P188" i="7"/>
  <c r="BI186" i="7"/>
  <c r="BH186" i="7"/>
  <c r="BG186" i="7"/>
  <c r="BF186" i="7"/>
  <c r="T186" i="7"/>
  <c r="R186" i="7"/>
  <c r="P186" i="7"/>
  <c r="BI184" i="7"/>
  <c r="BH184" i="7"/>
  <c r="BG184" i="7"/>
  <c r="BF184" i="7"/>
  <c r="T184" i="7"/>
  <c r="R184" i="7"/>
  <c r="P184" i="7"/>
  <c r="BI180" i="7"/>
  <c r="BH180" i="7"/>
  <c r="BG180" i="7"/>
  <c r="BF180" i="7"/>
  <c r="T180" i="7"/>
  <c r="R180" i="7"/>
  <c r="P180" i="7"/>
  <c r="BI176" i="7"/>
  <c r="BH176" i="7"/>
  <c r="BG176" i="7"/>
  <c r="BF176" i="7"/>
  <c r="T176" i="7"/>
  <c r="R176" i="7"/>
  <c r="P176" i="7"/>
  <c r="BI173" i="7"/>
  <c r="BH173" i="7"/>
  <c r="BG173" i="7"/>
  <c r="BF173" i="7"/>
  <c r="T173" i="7"/>
  <c r="R173" i="7"/>
  <c r="P173" i="7"/>
  <c r="BI170" i="7"/>
  <c r="BH170" i="7"/>
  <c r="BG170" i="7"/>
  <c r="BF170" i="7"/>
  <c r="T170" i="7"/>
  <c r="R170" i="7"/>
  <c r="P170" i="7"/>
  <c r="BI168" i="7"/>
  <c r="BH168" i="7"/>
  <c r="BG168" i="7"/>
  <c r="BF168" i="7"/>
  <c r="T168" i="7"/>
  <c r="R168" i="7"/>
  <c r="P168" i="7"/>
  <c r="BI166" i="7"/>
  <c r="BH166" i="7"/>
  <c r="BG166" i="7"/>
  <c r="BF166" i="7"/>
  <c r="T166" i="7"/>
  <c r="R166" i="7"/>
  <c r="P166" i="7"/>
  <c r="BI162" i="7"/>
  <c r="BH162" i="7"/>
  <c r="BG162" i="7"/>
  <c r="BF162" i="7"/>
  <c r="T162" i="7"/>
  <c r="R162" i="7"/>
  <c r="P162" i="7"/>
  <c r="BI158" i="7"/>
  <c r="BH158" i="7"/>
  <c r="BG158" i="7"/>
  <c r="BF158" i="7"/>
  <c r="T158" i="7"/>
  <c r="R158" i="7"/>
  <c r="P158" i="7"/>
  <c r="BI156" i="7"/>
  <c r="BH156" i="7"/>
  <c r="BG156" i="7"/>
  <c r="BF156" i="7"/>
  <c r="T156" i="7"/>
  <c r="R156" i="7"/>
  <c r="P156" i="7"/>
  <c r="BI154" i="7"/>
  <c r="BH154" i="7"/>
  <c r="BG154" i="7"/>
  <c r="BF154" i="7"/>
  <c r="T154" i="7"/>
  <c r="R154" i="7"/>
  <c r="P154" i="7"/>
  <c r="BI152" i="7"/>
  <c r="BH152" i="7"/>
  <c r="BG152" i="7"/>
  <c r="BF152" i="7"/>
  <c r="T152" i="7"/>
  <c r="R152" i="7"/>
  <c r="P152" i="7"/>
  <c r="BI150" i="7"/>
  <c r="BH150" i="7"/>
  <c r="BG150" i="7"/>
  <c r="BF150" i="7"/>
  <c r="T150" i="7"/>
  <c r="R150" i="7"/>
  <c r="P150" i="7"/>
  <c r="BI148" i="7"/>
  <c r="BH148" i="7"/>
  <c r="BG148" i="7"/>
  <c r="BF148" i="7"/>
  <c r="T148" i="7"/>
  <c r="R148" i="7"/>
  <c r="P148" i="7"/>
  <c r="BI146" i="7"/>
  <c r="BH146" i="7"/>
  <c r="BG146" i="7"/>
  <c r="BF146" i="7"/>
  <c r="T146" i="7"/>
  <c r="R146" i="7"/>
  <c r="P146" i="7"/>
  <c r="BI144" i="7"/>
  <c r="BH144" i="7"/>
  <c r="BG144" i="7"/>
  <c r="BF144" i="7"/>
  <c r="T144" i="7"/>
  <c r="R144" i="7"/>
  <c r="P144" i="7"/>
  <c r="BI142" i="7"/>
  <c r="BH142" i="7"/>
  <c r="BG142" i="7"/>
  <c r="BF142" i="7"/>
  <c r="T142" i="7"/>
  <c r="R142" i="7"/>
  <c r="P142" i="7"/>
  <c r="BI140" i="7"/>
  <c r="BH140" i="7"/>
  <c r="BG140" i="7"/>
  <c r="BF140" i="7"/>
  <c r="T140" i="7"/>
  <c r="R140" i="7"/>
  <c r="P140" i="7"/>
  <c r="BI137" i="7"/>
  <c r="BH137" i="7"/>
  <c r="BG137" i="7"/>
  <c r="BF137" i="7"/>
  <c r="T137" i="7"/>
  <c r="R137" i="7"/>
  <c r="P137" i="7"/>
  <c r="BI132" i="7"/>
  <c r="BH132" i="7"/>
  <c r="BG132" i="7"/>
  <c r="BF132" i="7"/>
  <c r="T132" i="7"/>
  <c r="R132" i="7"/>
  <c r="P132" i="7"/>
  <c r="J126" i="7"/>
  <c r="J125" i="7"/>
  <c r="F125" i="7"/>
  <c r="F123" i="7"/>
  <c r="E121" i="7"/>
  <c r="J92" i="7"/>
  <c r="J91" i="7"/>
  <c r="F91" i="7"/>
  <c r="F89" i="7"/>
  <c r="E87" i="7"/>
  <c r="J18" i="7"/>
  <c r="E18" i="7"/>
  <c r="F92" i="7" s="1"/>
  <c r="J17" i="7"/>
  <c r="J12" i="7"/>
  <c r="J89" i="7"/>
  <c r="E7" i="7"/>
  <c r="E119" i="7" s="1"/>
  <c r="J37" i="6"/>
  <c r="J36" i="6"/>
  <c r="AY99" i="1" s="1"/>
  <c r="J35" i="6"/>
  <c r="AX99" i="1" s="1"/>
  <c r="BI126" i="6"/>
  <c r="BH126" i="6"/>
  <c r="BG126" i="6"/>
  <c r="BF126" i="6"/>
  <c r="T126" i="6"/>
  <c r="T125" i="6" s="1"/>
  <c r="R126" i="6"/>
  <c r="R125" i="6" s="1"/>
  <c r="P126" i="6"/>
  <c r="P125" i="6" s="1"/>
  <c r="BI122" i="6"/>
  <c r="BH122" i="6"/>
  <c r="BG122" i="6"/>
  <c r="BF122" i="6"/>
  <c r="T122" i="6"/>
  <c r="T121" i="6" s="1"/>
  <c r="R122" i="6"/>
  <c r="R121" i="6"/>
  <c r="R120" i="6" s="1"/>
  <c r="R119" i="6" s="1"/>
  <c r="P122" i="6"/>
  <c r="P121" i="6" s="1"/>
  <c r="P120" i="6" s="1"/>
  <c r="P119" i="6" s="1"/>
  <c r="AU99" i="1" s="1"/>
  <c r="J116" i="6"/>
  <c r="J115" i="6"/>
  <c r="F115" i="6"/>
  <c r="F113" i="6"/>
  <c r="E111" i="6"/>
  <c r="J92" i="6"/>
  <c r="J91" i="6"/>
  <c r="F91" i="6"/>
  <c r="F89" i="6"/>
  <c r="E87" i="6"/>
  <c r="J18" i="6"/>
  <c r="E18" i="6"/>
  <c r="F92" i="6" s="1"/>
  <c r="J17" i="6"/>
  <c r="J12" i="6"/>
  <c r="J113" i="6"/>
  <c r="E7" i="6"/>
  <c r="E85" i="6" s="1"/>
  <c r="J37" i="5"/>
  <c r="J36" i="5"/>
  <c r="AY98" i="1" s="1"/>
  <c r="J35" i="5"/>
  <c r="AX98" i="1" s="1"/>
  <c r="BI202" i="5"/>
  <c r="BH202" i="5"/>
  <c r="BG202" i="5"/>
  <c r="BF202" i="5"/>
  <c r="T202" i="5"/>
  <c r="T201" i="5" s="1"/>
  <c r="R202" i="5"/>
  <c r="R201" i="5" s="1"/>
  <c r="P202" i="5"/>
  <c r="P201" i="5"/>
  <c r="BI200" i="5"/>
  <c r="BH200" i="5"/>
  <c r="BG200" i="5"/>
  <c r="BF200" i="5"/>
  <c r="T200" i="5"/>
  <c r="R200" i="5"/>
  <c r="P200" i="5"/>
  <c r="BI197" i="5"/>
  <c r="BH197" i="5"/>
  <c r="BG197" i="5"/>
  <c r="BF197" i="5"/>
  <c r="T197" i="5"/>
  <c r="R197" i="5"/>
  <c r="P197" i="5"/>
  <c r="BI195" i="5"/>
  <c r="BH195" i="5"/>
  <c r="BG195" i="5"/>
  <c r="BF195" i="5"/>
  <c r="T195" i="5"/>
  <c r="R195" i="5"/>
  <c r="P195" i="5"/>
  <c r="BI192" i="5"/>
  <c r="BH192" i="5"/>
  <c r="BG192" i="5"/>
  <c r="BF192" i="5"/>
  <c r="T192" i="5"/>
  <c r="R192" i="5"/>
  <c r="P192" i="5"/>
  <c r="BI191" i="5"/>
  <c r="BH191" i="5"/>
  <c r="BG191" i="5"/>
  <c r="BF191" i="5"/>
  <c r="T191" i="5"/>
  <c r="R191" i="5"/>
  <c r="P191" i="5"/>
  <c r="BI190" i="5"/>
  <c r="BH190" i="5"/>
  <c r="BG190" i="5"/>
  <c r="BF190" i="5"/>
  <c r="T190" i="5"/>
  <c r="R190" i="5"/>
  <c r="P190" i="5"/>
  <c r="BI189" i="5"/>
  <c r="BH189" i="5"/>
  <c r="BG189" i="5"/>
  <c r="BF189" i="5"/>
  <c r="T189" i="5"/>
  <c r="R189" i="5"/>
  <c r="P189" i="5"/>
  <c r="BI188" i="5"/>
  <c r="BH188" i="5"/>
  <c r="BG188" i="5"/>
  <c r="BF188" i="5"/>
  <c r="T188" i="5"/>
  <c r="R188" i="5"/>
  <c r="P188" i="5"/>
  <c r="BI187" i="5"/>
  <c r="BH187" i="5"/>
  <c r="BG187" i="5"/>
  <c r="BF187" i="5"/>
  <c r="T187" i="5"/>
  <c r="R187" i="5"/>
  <c r="P187" i="5"/>
  <c r="BI186" i="5"/>
  <c r="BH186" i="5"/>
  <c r="BG186" i="5"/>
  <c r="BF186" i="5"/>
  <c r="T186" i="5"/>
  <c r="R186" i="5"/>
  <c r="P186" i="5"/>
  <c r="BI185" i="5"/>
  <c r="BH185" i="5"/>
  <c r="BG185" i="5"/>
  <c r="BF185" i="5"/>
  <c r="T185" i="5"/>
  <c r="R185" i="5"/>
  <c r="P185" i="5"/>
  <c r="BI184" i="5"/>
  <c r="BH184" i="5"/>
  <c r="BG184" i="5"/>
  <c r="BF184" i="5"/>
  <c r="T184" i="5"/>
  <c r="R184" i="5"/>
  <c r="P184" i="5"/>
  <c r="BI182" i="5"/>
  <c r="BH182" i="5"/>
  <c r="BG182" i="5"/>
  <c r="BF182" i="5"/>
  <c r="T182" i="5"/>
  <c r="R182" i="5"/>
  <c r="P182" i="5"/>
  <c r="BI175" i="5"/>
  <c r="BH175" i="5"/>
  <c r="BG175" i="5"/>
  <c r="BF175" i="5"/>
  <c r="T175" i="5"/>
  <c r="R175" i="5"/>
  <c r="P175" i="5"/>
  <c r="BI174" i="5"/>
  <c r="BH174" i="5"/>
  <c r="BG174" i="5"/>
  <c r="BF174" i="5"/>
  <c r="T174" i="5"/>
  <c r="R174" i="5"/>
  <c r="P174" i="5"/>
  <c r="BI171" i="5"/>
  <c r="BH171" i="5"/>
  <c r="BG171" i="5"/>
  <c r="BF171" i="5"/>
  <c r="T171" i="5"/>
  <c r="R171" i="5"/>
  <c r="P171" i="5"/>
  <c r="BI169" i="5"/>
  <c r="BH169" i="5"/>
  <c r="BG169" i="5"/>
  <c r="BF169" i="5"/>
  <c r="T169" i="5"/>
  <c r="R169" i="5"/>
  <c r="P169" i="5"/>
  <c r="BI166" i="5"/>
  <c r="BH166" i="5"/>
  <c r="BG166" i="5"/>
  <c r="BF166" i="5"/>
  <c r="T166" i="5"/>
  <c r="R166" i="5"/>
  <c r="P166" i="5"/>
  <c r="BI163" i="5"/>
  <c r="BH163" i="5"/>
  <c r="BG163" i="5"/>
  <c r="BF163" i="5"/>
  <c r="T163" i="5"/>
  <c r="T162" i="5" s="1"/>
  <c r="R163" i="5"/>
  <c r="R162" i="5" s="1"/>
  <c r="P163" i="5"/>
  <c r="P162" i="5" s="1"/>
  <c r="BI160" i="5"/>
  <c r="BH160" i="5"/>
  <c r="BG160" i="5"/>
  <c r="BF160" i="5"/>
  <c r="T160" i="5"/>
  <c r="R160" i="5"/>
  <c r="P160" i="5"/>
  <c r="BI158" i="5"/>
  <c r="BH158" i="5"/>
  <c r="BG158" i="5"/>
  <c r="BF158" i="5"/>
  <c r="T158" i="5"/>
  <c r="R158" i="5"/>
  <c r="P158" i="5"/>
  <c r="BI153" i="5"/>
  <c r="BH153" i="5"/>
  <c r="BG153" i="5"/>
  <c r="BF153" i="5"/>
  <c r="T153" i="5"/>
  <c r="R153" i="5"/>
  <c r="P153" i="5"/>
  <c r="BI149" i="5"/>
  <c r="BH149" i="5"/>
  <c r="BG149" i="5"/>
  <c r="BF149" i="5"/>
  <c r="T149" i="5"/>
  <c r="R149" i="5"/>
  <c r="P149" i="5"/>
  <c r="BI147" i="5"/>
  <c r="BH147" i="5"/>
  <c r="BG147" i="5"/>
  <c r="BF147" i="5"/>
  <c r="T147" i="5"/>
  <c r="R147" i="5"/>
  <c r="P147" i="5"/>
  <c r="BI145" i="5"/>
  <c r="BH145" i="5"/>
  <c r="BG145" i="5"/>
  <c r="BF145" i="5"/>
  <c r="T145" i="5"/>
  <c r="R145" i="5"/>
  <c r="P145" i="5"/>
  <c r="BI143" i="5"/>
  <c r="BH143" i="5"/>
  <c r="BG143" i="5"/>
  <c r="BF143" i="5"/>
  <c r="T143" i="5"/>
  <c r="R143" i="5"/>
  <c r="P143" i="5"/>
  <c r="BI141" i="5"/>
  <c r="BH141" i="5"/>
  <c r="BG141" i="5"/>
  <c r="BF141" i="5"/>
  <c r="T141" i="5"/>
  <c r="R141" i="5"/>
  <c r="P141" i="5"/>
  <c r="BI139" i="5"/>
  <c r="BH139" i="5"/>
  <c r="BG139" i="5"/>
  <c r="BF139" i="5"/>
  <c r="T139" i="5"/>
  <c r="R139" i="5"/>
  <c r="P139" i="5"/>
  <c r="BI137" i="5"/>
  <c r="BH137" i="5"/>
  <c r="BG137" i="5"/>
  <c r="BF137" i="5"/>
  <c r="T137" i="5"/>
  <c r="R137" i="5"/>
  <c r="P137" i="5"/>
  <c r="BI135" i="5"/>
  <c r="BH135" i="5"/>
  <c r="BG135" i="5"/>
  <c r="BF135" i="5"/>
  <c r="T135" i="5"/>
  <c r="R135" i="5"/>
  <c r="P135" i="5"/>
  <c r="BI133" i="5"/>
  <c r="BH133" i="5"/>
  <c r="BG133" i="5"/>
  <c r="BF133" i="5"/>
  <c r="T133" i="5"/>
  <c r="R133" i="5"/>
  <c r="P133" i="5"/>
  <c r="BI131" i="5"/>
  <c r="BH131" i="5"/>
  <c r="BG131" i="5"/>
  <c r="BF131" i="5"/>
  <c r="T131" i="5"/>
  <c r="R131" i="5"/>
  <c r="P131" i="5"/>
  <c r="BI128" i="5"/>
  <c r="BH128" i="5"/>
  <c r="BG128" i="5"/>
  <c r="BF128" i="5"/>
  <c r="T128" i="5"/>
  <c r="R128" i="5"/>
  <c r="P128" i="5"/>
  <c r="BI125" i="5"/>
  <c r="BH125" i="5"/>
  <c r="BG125" i="5"/>
  <c r="BF125" i="5"/>
  <c r="T125" i="5"/>
  <c r="R125" i="5"/>
  <c r="P125" i="5"/>
  <c r="J119" i="5"/>
  <c r="J118" i="5"/>
  <c r="F118" i="5"/>
  <c r="F116" i="5"/>
  <c r="E114" i="5"/>
  <c r="J92" i="5"/>
  <c r="J91" i="5"/>
  <c r="F91" i="5"/>
  <c r="F89" i="5"/>
  <c r="E87" i="5"/>
  <c r="J18" i="5"/>
  <c r="E18" i="5"/>
  <c r="F119" i="5" s="1"/>
  <c r="J17" i="5"/>
  <c r="J12" i="5"/>
  <c r="J116" i="5" s="1"/>
  <c r="E7" i="5"/>
  <c r="E112" i="5"/>
  <c r="J37" i="4"/>
  <c r="J36" i="4"/>
  <c r="AY97" i="1" s="1"/>
  <c r="J35" i="4"/>
  <c r="AX97" i="1"/>
  <c r="BI502" i="4"/>
  <c r="BH502" i="4"/>
  <c r="BG502" i="4"/>
  <c r="BF502" i="4"/>
  <c r="T502" i="4"/>
  <c r="R502" i="4"/>
  <c r="P502" i="4"/>
  <c r="BI497" i="4"/>
  <c r="BH497" i="4"/>
  <c r="BG497" i="4"/>
  <c r="BF497" i="4"/>
  <c r="T497" i="4"/>
  <c r="R497" i="4"/>
  <c r="P497" i="4"/>
  <c r="BI495" i="4"/>
  <c r="BH495" i="4"/>
  <c r="BG495" i="4"/>
  <c r="BF495" i="4"/>
  <c r="T495" i="4"/>
  <c r="R495" i="4"/>
  <c r="P495" i="4"/>
  <c r="BI491" i="4"/>
  <c r="BH491" i="4"/>
  <c r="BG491" i="4"/>
  <c r="BF491" i="4"/>
  <c r="T491" i="4"/>
  <c r="R491" i="4"/>
  <c r="P491" i="4"/>
  <c r="BI487" i="4"/>
  <c r="BH487" i="4"/>
  <c r="BG487" i="4"/>
  <c r="BF487" i="4"/>
  <c r="T487" i="4"/>
  <c r="R487" i="4"/>
  <c r="P487" i="4"/>
  <c r="BI484" i="4"/>
  <c r="BH484" i="4"/>
  <c r="BG484" i="4"/>
  <c r="BF484" i="4"/>
  <c r="T484" i="4"/>
  <c r="R484" i="4"/>
  <c r="P484" i="4"/>
  <c r="BI483" i="4"/>
  <c r="BH483" i="4"/>
  <c r="BG483" i="4"/>
  <c r="BF483" i="4"/>
  <c r="T483" i="4"/>
  <c r="R483" i="4"/>
  <c r="P483" i="4"/>
  <c r="BI480" i="4"/>
  <c r="BH480" i="4"/>
  <c r="BG480" i="4"/>
  <c r="BF480" i="4"/>
  <c r="T480" i="4"/>
  <c r="R480" i="4"/>
  <c r="P480" i="4"/>
  <c r="BI477" i="4"/>
  <c r="BH477" i="4"/>
  <c r="BG477" i="4"/>
  <c r="BF477" i="4"/>
  <c r="T477" i="4"/>
  <c r="R477" i="4"/>
  <c r="P477" i="4"/>
  <c r="BI474" i="4"/>
  <c r="BH474" i="4"/>
  <c r="BG474" i="4"/>
  <c r="BF474" i="4"/>
  <c r="T474" i="4"/>
  <c r="R474" i="4"/>
  <c r="P474" i="4"/>
  <c r="BI471" i="4"/>
  <c r="BH471" i="4"/>
  <c r="BG471" i="4"/>
  <c r="BF471" i="4"/>
  <c r="T471" i="4"/>
  <c r="R471" i="4"/>
  <c r="P471" i="4"/>
  <c r="BI468" i="4"/>
  <c r="BH468" i="4"/>
  <c r="BG468" i="4"/>
  <c r="BF468" i="4"/>
  <c r="T468" i="4"/>
  <c r="R468" i="4"/>
  <c r="P468" i="4"/>
  <c r="BI466" i="4"/>
  <c r="BH466" i="4"/>
  <c r="BG466" i="4"/>
  <c r="BF466" i="4"/>
  <c r="T466" i="4"/>
  <c r="R466" i="4"/>
  <c r="P466" i="4"/>
  <c r="BI463" i="4"/>
  <c r="BH463" i="4"/>
  <c r="BG463" i="4"/>
  <c r="BF463" i="4"/>
  <c r="T463" i="4"/>
  <c r="R463" i="4"/>
  <c r="P463" i="4"/>
  <c r="BI461" i="4"/>
  <c r="BH461" i="4"/>
  <c r="BG461" i="4"/>
  <c r="BF461" i="4"/>
  <c r="T461" i="4"/>
  <c r="R461" i="4"/>
  <c r="P461" i="4"/>
  <c r="BI459" i="4"/>
  <c r="BH459" i="4"/>
  <c r="BG459" i="4"/>
  <c r="BF459" i="4"/>
  <c r="T459" i="4"/>
  <c r="R459" i="4"/>
  <c r="P459" i="4"/>
  <c r="BI457" i="4"/>
  <c r="BH457" i="4"/>
  <c r="BG457" i="4"/>
  <c r="BF457" i="4"/>
  <c r="T457" i="4"/>
  <c r="R457" i="4"/>
  <c r="P457" i="4"/>
  <c r="BI455" i="4"/>
  <c r="BH455" i="4"/>
  <c r="BG455" i="4"/>
  <c r="BF455" i="4"/>
  <c r="T455" i="4"/>
  <c r="R455" i="4"/>
  <c r="P455" i="4"/>
  <c r="BI453" i="4"/>
  <c r="BH453" i="4"/>
  <c r="BG453" i="4"/>
  <c r="BF453" i="4"/>
  <c r="T453" i="4"/>
  <c r="R453" i="4"/>
  <c r="P453" i="4"/>
  <c r="BI451" i="4"/>
  <c r="BH451" i="4"/>
  <c r="BG451" i="4"/>
  <c r="BF451" i="4"/>
  <c r="T451" i="4"/>
  <c r="R451" i="4"/>
  <c r="P451" i="4"/>
  <c r="BI449" i="4"/>
  <c r="BH449" i="4"/>
  <c r="BG449" i="4"/>
  <c r="BF449" i="4"/>
  <c r="T449" i="4"/>
  <c r="R449" i="4"/>
  <c r="P449" i="4"/>
  <c r="BI445" i="4"/>
  <c r="BH445" i="4"/>
  <c r="BG445" i="4"/>
  <c r="BF445" i="4"/>
  <c r="T445" i="4"/>
  <c r="R445" i="4"/>
  <c r="P445" i="4"/>
  <c r="BI442" i="4"/>
  <c r="BH442" i="4"/>
  <c r="BG442" i="4"/>
  <c r="BF442" i="4"/>
  <c r="T442" i="4"/>
  <c r="R442" i="4"/>
  <c r="P442" i="4"/>
  <c r="BI438" i="4"/>
  <c r="BH438" i="4"/>
  <c r="BG438" i="4"/>
  <c r="BF438" i="4"/>
  <c r="T438" i="4"/>
  <c r="R438" i="4"/>
  <c r="P438" i="4"/>
  <c r="BI435" i="4"/>
  <c r="BH435" i="4"/>
  <c r="BG435" i="4"/>
  <c r="BF435" i="4"/>
  <c r="T435" i="4"/>
  <c r="R435" i="4"/>
  <c r="P435" i="4"/>
  <c r="BI433" i="4"/>
  <c r="BH433" i="4"/>
  <c r="BG433" i="4"/>
  <c r="BF433" i="4"/>
  <c r="T433" i="4"/>
  <c r="R433" i="4"/>
  <c r="P433" i="4"/>
  <c r="BI430" i="4"/>
  <c r="BH430" i="4"/>
  <c r="BG430" i="4"/>
  <c r="BF430" i="4"/>
  <c r="T430" i="4"/>
  <c r="T429" i="4" s="1"/>
  <c r="R430" i="4"/>
  <c r="R429" i="4" s="1"/>
  <c r="P430" i="4"/>
  <c r="P429" i="4"/>
  <c r="BI427" i="4"/>
  <c r="BH427" i="4"/>
  <c r="BG427" i="4"/>
  <c r="BF427" i="4"/>
  <c r="T427" i="4"/>
  <c r="R427" i="4"/>
  <c r="P427" i="4"/>
  <c r="BI425" i="4"/>
  <c r="BH425" i="4"/>
  <c r="BG425" i="4"/>
  <c r="BF425" i="4"/>
  <c r="T425" i="4"/>
  <c r="R425" i="4"/>
  <c r="P425" i="4"/>
  <c r="BI423" i="4"/>
  <c r="BH423" i="4"/>
  <c r="BG423" i="4"/>
  <c r="BF423" i="4"/>
  <c r="T423" i="4"/>
  <c r="R423" i="4"/>
  <c r="P423" i="4"/>
  <c r="BI422" i="4"/>
  <c r="BH422" i="4"/>
  <c r="BG422" i="4"/>
  <c r="BF422" i="4"/>
  <c r="T422" i="4"/>
  <c r="R422" i="4"/>
  <c r="P422" i="4"/>
  <c r="BI420" i="4"/>
  <c r="BH420" i="4"/>
  <c r="BG420" i="4"/>
  <c r="BF420" i="4"/>
  <c r="T420" i="4"/>
  <c r="R420" i="4"/>
  <c r="P420" i="4"/>
  <c r="BI419" i="4"/>
  <c r="BH419" i="4"/>
  <c r="BG419" i="4"/>
  <c r="BF419" i="4"/>
  <c r="T419" i="4"/>
  <c r="R419" i="4"/>
  <c r="P419" i="4"/>
  <c r="BI417" i="4"/>
  <c r="BH417" i="4"/>
  <c r="BG417" i="4"/>
  <c r="BF417" i="4"/>
  <c r="T417" i="4"/>
  <c r="R417" i="4"/>
  <c r="P417" i="4"/>
  <c r="BI416" i="4"/>
  <c r="BH416" i="4"/>
  <c r="BG416" i="4"/>
  <c r="BF416" i="4"/>
  <c r="T416" i="4"/>
  <c r="R416" i="4"/>
  <c r="P416" i="4"/>
  <c r="BI415" i="4"/>
  <c r="BH415" i="4"/>
  <c r="BG415" i="4"/>
  <c r="BF415" i="4"/>
  <c r="T415" i="4"/>
  <c r="R415" i="4"/>
  <c r="P415" i="4"/>
  <c r="BI414" i="4"/>
  <c r="BH414" i="4"/>
  <c r="BG414" i="4"/>
  <c r="BF414" i="4"/>
  <c r="T414" i="4"/>
  <c r="R414" i="4"/>
  <c r="P414" i="4"/>
  <c r="BI413" i="4"/>
  <c r="BH413" i="4"/>
  <c r="BG413" i="4"/>
  <c r="BF413" i="4"/>
  <c r="T413" i="4"/>
  <c r="R413" i="4"/>
  <c r="P413" i="4"/>
  <c r="BI410" i="4"/>
  <c r="BH410" i="4"/>
  <c r="BG410" i="4"/>
  <c r="BF410" i="4"/>
  <c r="T410" i="4"/>
  <c r="R410" i="4"/>
  <c r="P410" i="4"/>
  <c r="BI409" i="4"/>
  <c r="BH409" i="4"/>
  <c r="BG409" i="4"/>
  <c r="BF409" i="4"/>
  <c r="T409" i="4"/>
  <c r="R409" i="4"/>
  <c r="P409" i="4"/>
  <c r="BI408" i="4"/>
  <c r="BH408" i="4"/>
  <c r="BG408" i="4"/>
  <c r="BF408" i="4"/>
  <c r="T408" i="4"/>
  <c r="R408" i="4"/>
  <c r="P408" i="4"/>
  <c r="BI407" i="4"/>
  <c r="BH407" i="4"/>
  <c r="BG407" i="4"/>
  <c r="BF407" i="4"/>
  <c r="T407" i="4"/>
  <c r="R407" i="4"/>
  <c r="P407" i="4"/>
  <c r="BI406" i="4"/>
  <c r="BH406" i="4"/>
  <c r="BG406" i="4"/>
  <c r="BF406" i="4"/>
  <c r="T406" i="4"/>
  <c r="R406" i="4"/>
  <c r="P406" i="4"/>
  <c r="BI403" i="4"/>
  <c r="BH403" i="4"/>
  <c r="BG403" i="4"/>
  <c r="BF403" i="4"/>
  <c r="T403" i="4"/>
  <c r="R403" i="4"/>
  <c r="P403" i="4"/>
  <c r="BI401" i="4"/>
  <c r="BH401" i="4"/>
  <c r="BG401" i="4"/>
  <c r="BF401" i="4"/>
  <c r="T401" i="4"/>
  <c r="R401" i="4"/>
  <c r="P401" i="4"/>
  <c r="BI400" i="4"/>
  <c r="BH400" i="4"/>
  <c r="BG400" i="4"/>
  <c r="BF400" i="4"/>
  <c r="T400" i="4"/>
  <c r="R400" i="4"/>
  <c r="P400" i="4"/>
  <c r="BI399" i="4"/>
  <c r="BH399" i="4"/>
  <c r="BG399" i="4"/>
  <c r="BF399" i="4"/>
  <c r="T399" i="4"/>
  <c r="R399" i="4"/>
  <c r="P399" i="4"/>
  <c r="BI398" i="4"/>
  <c r="BH398" i="4"/>
  <c r="BG398" i="4"/>
  <c r="BF398" i="4"/>
  <c r="T398" i="4"/>
  <c r="R398" i="4"/>
  <c r="P398" i="4"/>
  <c r="BI394" i="4"/>
  <c r="BH394" i="4"/>
  <c r="BG394" i="4"/>
  <c r="BF394" i="4"/>
  <c r="T394" i="4"/>
  <c r="R394" i="4"/>
  <c r="P394" i="4"/>
  <c r="BI392" i="4"/>
  <c r="BH392" i="4"/>
  <c r="BG392" i="4"/>
  <c r="BF392" i="4"/>
  <c r="T392" i="4"/>
  <c r="R392" i="4"/>
  <c r="P392" i="4"/>
  <c r="BI389" i="4"/>
  <c r="BH389" i="4"/>
  <c r="BG389" i="4"/>
  <c r="BF389" i="4"/>
  <c r="T389" i="4"/>
  <c r="R389" i="4"/>
  <c r="P389" i="4"/>
  <c r="BI387" i="4"/>
  <c r="BH387" i="4"/>
  <c r="BG387" i="4"/>
  <c r="BF387" i="4"/>
  <c r="T387" i="4"/>
  <c r="R387" i="4"/>
  <c r="P387" i="4"/>
  <c r="BI384" i="4"/>
  <c r="BH384" i="4"/>
  <c r="BG384" i="4"/>
  <c r="BF384" i="4"/>
  <c r="T384" i="4"/>
  <c r="R384" i="4"/>
  <c r="P384" i="4"/>
  <c r="BI376" i="4"/>
  <c r="BH376" i="4"/>
  <c r="BG376" i="4"/>
  <c r="BF376" i="4"/>
  <c r="T376" i="4"/>
  <c r="R376" i="4"/>
  <c r="P376" i="4"/>
  <c r="BI374" i="4"/>
  <c r="BH374" i="4"/>
  <c r="BG374" i="4"/>
  <c r="BF374" i="4"/>
  <c r="T374" i="4"/>
  <c r="R374" i="4"/>
  <c r="P374" i="4"/>
  <c r="BI373" i="4"/>
  <c r="BH373" i="4"/>
  <c r="BG373" i="4"/>
  <c r="BF373" i="4"/>
  <c r="T373" i="4"/>
  <c r="R373" i="4"/>
  <c r="P373" i="4"/>
  <c r="BI370" i="4"/>
  <c r="BH370" i="4"/>
  <c r="BG370" i="4"/>
  <c r="BF370" i="4"/>
  <c r="T370" i="4"/>
  <c r="R370" i="4"/>
  <c r="P370" i="4"/>
  <c r="BI369" i="4"/>
  <c r="BH369" i="4"/>
  <c r="BG369" i="4"/>
  <c r="BF369" i="4"/>
  <c r="T369" i="4"/>
  <c r="R369" i="4"/>
  <c r="P369" i="4"/>
  <c r="BI368" i="4"/>
  <c r="BH368" i="4"/>
  <c r="BG368" i="4"/>
  <c r="BF368" i="4"/>
  <c r="T368" i="4"/>
  <c r="R368" i="4"/>
  <c r="P368" i="4"/>
  <c r="BI367" i="4"/>
  <c r="BH367" i="4"/>
  <c r="BG367" i="4"/>
  <c r="BF367" i="4"/>
  <c r="T367" i="4"/>
  <c r="R367" i="4"/>
  <c r="P367" i="4"/>
  <c r="BI366" i="4"/>
  <c r="BH366" i="4"/>
  <c r="BG366" i="4"/>
  <c r="BF366" i="4"/>
  <c r="T366" i="4"/>
  <c r="R366" i="4"/>
  <c r="P366" i="4"/>
  <c r="BI365" i="4"/>
  <c r="BH365" i="4"/>
  <c r="BG365" i="4"/>
  <c r="BF365" i="4"/>
  <c r="T365" i="4"/>
  <c r="R365" i="4"/>
  <c r="P365" i="4"/>
  <c r="BI363" i="4"/>
  <c r="BH363" i="4"/>
  <c r="BG363" i="4"/>
  <c r="BF363" i="4"/>
  <c r="T363" i="4"/>
  <c r="R363" i="4"/>
  <c r="P363" i="4"/>
  <c r="BI362" i="4"/>
  <c r="BH362" i="4"/>
  <c r="BG362" i="4"/>
  <c r="BF362" i="4"/>
  <c r="T362" i="4"/>
  <c r="R362" i="4"/>
  <c r="P362" i="4"/>
  <c r="BI361" i="4"/>
  <c r="BH361" i="4"/>
  <c r="BG361" i="4"/>
  <c r="BF361" i="4"/>
  <c r="T361" i="4"/>
  <c r="R361" i="4"/>
  <c r="P361" i="4"/>
  <c r="BI358" i="4"/>
  <c r="BH358" i="4"/>
  <c r="BG358" i="4"/>
  <c r="BF358" i="4"/>
  <c r="T358" i="4"/>
  <c r="R358" i="4"/>
  <c r="P358" i="4"/>
  <c r="BI352" i="4"/>
  <c r="BH352" i="4"/>
  <c r="BG352" i="4"/>
  <c r="BF352" i="4"/>
  <c r="T352" i="4"/>
  <c r="R352" i="4"/>
  <c r="P352" i="4"/>
  <c r="BI347" i="4"/>
  <c r="BH347" i="4"/>
  <c r="BG347" i="4"/>
  <c r="BF347" i="4"/>
  <c r="T347" i="4"/>
  <c r="R347" i="4"/>
  <c r="P347" i="4"/>
  <c r="BI342" i="4"/>
  <c r="BH342" i="4"/>
  <c r="BG342" i="4"/>
  <c r="BF342" i="4"/>
  <c r="T342" i="4"/>
  <c r="R342" i="4"/>
  <c r="P342" i="4"/>
  <c r="BI337" i="4"/>
  <c r="BH337" i="4"/>
  <c r="BG337" i="4"/>
  <c r="BF337" i="4"/>
  <c r="T337" i="4"/>
  <c r="R337" i="4"/>
  <c r="P337" i="4"/>
  <c r="BI333" i="4"/>
  <c r="BH333" i="4"/>
  <c r="BG333" i="4"/>
  <c r="BF333" i="4"/>
  <c r="T333" i="4"/>
  <c r="R333" i="4"/>
  <c r="P333" i="4"/>
  <c r="BI328" i="4"/>
  <c r="BH328" i="4"/>
  <c r="BG328" i="4"/>
  <c r="BF328" i="4"/>
  <c r="T328" i="4"/>
  <c r="R328" i="4"/>
  <c r="P328" i="4"/>
  <c r="BI323" i="4"/>
  <c r="BH323" i="4"/>
  <c r="BG323" i="4"/>
  <c r="BF323" i="4"/>
  <c r="T323" i="4"/>
  <c r="R323" i="4"/>
  <c r="P323" i="4"/>
  <c r="BI321" i="4"/>
  <c r="BH321" i="4"/>
  <c r="BG321" i="4"/>
  <c r="BF321" i="4"/>
  <c r="T321" i="4"/>
  <c r="R321" i="4"/>
  <c r="P321" i="4"/>
  <c r="BI319" i="4"/>
  <c r="BH319" i="4"/>
  <c r="BG319" i="4"/>
  <c r="BF319" i="4"/>
  <c r="T319" i="4"/>
  <c r="R319" i="4"/>
  <c r="P319" i="4"/>
  <c r="BI317" i="4"/>
  <c r="BH317" i="4"/>
  <c r="BG317" i="4"/>
  <c r="BF317" i="4"/>
  <c r="T317" i="4"/>
  <c r="R317" i="4"/>
  <c r="P317" i="4"/>
  <c r="BI315" i="4"/>
  <c r="BH315" i="4"/>
  <c r="BG315" i="4"/>
  <c r="BF315" i="4"/>
  <c r="T315" i="4"/>
  <c r="R315" i="4"/>
  <c r="P315" i="4"/>
  <c r="BI313" i="4"/>
  <c r="BH313" i="4"/>
  <c r="BG313" i="4"/>
  <c r="BF313" i="4"/>
  <c r="T313" i="4"/>
  <c r="R313" i="4"/>
  <c r="P313" i="4"/>
  <c r="BI311" i="4"/>
  <c r="BH311" i="4"/>
  <c r="BG311" i="4"/>
  <c r="BF311" i="4"/>
  <c r="T311" i="4"/>
  <c r="R311" i="4"/>
  <c r="P311" i="4"/>
  <c r="BI309" i="4"/>
  <c r="BH309" i="4"/>
  <c r="BG309" i="4"/>
  <c r="BF309" i="4"/>
  <c r="T309" i="4"/>
  <c r="R309" i="4"/>
  <c r="P309" i="4"/>
  <c r="BI304" i="4"/>
  <c r="BH304" i="4"/>
  <c r="BG304" i="4"/>
  <c r="BF304" i="4"/>
  <c r="T304" i="4"/>
  <c r="T303" i="4" s="1"/>
  <c r="R304" i="4"/>
  <c r="R303" i="4"/>
  <c r="P304" i="4"/>
  <c r="P303" i="4"/>
  <c r="BI301" i="4"/>
  <c r="BH301" i="4"/>
  <c r="BG301" i="4"/>
  <c r="BF301" i="4"/>
  <c r="T301" i="4"/>
  <c r="R301" i="4"/>
  <c r="P301" i="4"/>
  <c r="BI299" i="4"/>
  <c r="BH299" i="4"/>
  <c r="BG299" i="4"/>
  <c r="BF299" i="4"/>
  <c r="T299" i="4"/>
  <c r="R299" i="4"/>
  <c r="P299" i="4"/>
  <c r="BI297" i="4"/>
  <c r="BH297" i="4"/>
  <c r="BG297" i="4"/>
  <c r="BF297" i="4"/>
  <c r="T297" i="4"/>
  <c r="R297" i="4"/>
  <c r="P297" i="4"/>
  <c r="BI295" i="4"/>
  <c r="BH295" i="4"/>
  <c r="BG295" i="4"/>
  <c r="BF295" i="4"/>
  <c r="T295" i="4"/>
  <c r="R295" i="4"/>
  <c r="P295" i="4"/>
  <c r="BI293" i="4"/>
  <c r="BH293" i="4"/>
  <c r="BG293" i="4"/>
  <c r="BF293" i="4"/>
  <c r="T293" i="4"/>
  <c r="R293" i="4"/>
  <c r="P293" i="4"/>
  <c r="BI290" i="4"/>
  <c r="BH290" i="4"/>
  <c r="BG290" i="4"/>
  <c r="BF290" i="4"/>
  <c r="T290" i="4"/>
  <c r="R290" i="4"/>
  <c r="P290" i="4"/>
  <c r="BI287" i="4"/>
  <c r="BH287" i="4"/>
  <c r="BG287" i="4"/>
  <c r="BF287" i="4"/>
  <c r="T287" i="4"/>
  <c r="R287" i="4"/>
  <c r="P287" i="4"/>
  <c r="BI284" i="4"/>
  <c r="BH284" i="4"/>
  <c r="BG284" i="4"/>
  <c r="BF284" i="4"/>
  <c r="T284" i="4"/>
  <c r="R284" i="4"/>
  <c r="P284" i="4"/>
  <c r="BI283" i="4"/>
  <c r="BH283" i="4"/>
  <c r="BG283" i="4"/>
  <c r="BF283" i="4"/>
  <c r="T283" i="4"/>
  <c r="R283" i="4"/>
  <c r="P283" i="4"/>
  <c r="BI278" i="4"/>
  <c r="BH278" i="4"/>
  <c r="BG278" i="4"/>
  <c r="BF278" i="4"/>
  <c r="T278" i="4"/>
  <c r="R278" i="4"/>
  <c r="P278" i="4"/>
  <c r="BI277" i="4"/>
  <c r="BH277" i="4"/>
  <c r="BG277" i="4"/>
  <c r="BF277" i="4"/>
  <c r="T277" i="4"/>
  <c r="R277" i="4"/>
  <c r="P277" i="4"/>
  <c r="BI275" i="4"/>
  <c r="BH275" i="4"/>
  <c r="BG275" i="4"/>
  <c r="BF275" i="4"/>
  <c r="T275" i="4"/>
  <c r="R275" i="4"/>
  <c r="P275" i="4"/>
  <c r="BI266" i="4"/>
  <c r="BH266" i="4"/>
  <c r="BG266" i="4"/>
  <c r="BF266" i="4"/>
  <c r="T266" i="4"/>
  <c r="R266" i="4"/>
  <c r="P266" i="4"/>
  <c r="BI262" i="4"/>
  <c r="BH262" i="4"/>
  <c r="BG262" i="4"/>
  <c r="BF262" i="4"/>
  <c r="T262" i="4"/>
  <c r="R262" i="4"/>
  <c r="P262" i="4"/>
  <c r="BI260" i="4"/>
  <c r="BH260" i="4"/>
  <c r="BG260" i="4"/>
  <c r="BF260" i="4"/>
  <c r="T260" i="4"/>
  <c r="R260" i="4"/>
  <c r="P260" i="4"/>
  <c r="BI257" i="4"/>
  <c r="BH257" i="4"/>
  <c r="BG257" i="4"/>
  <c r="BF257" i="4"/>
  <c r="T257" i="4"/>
  <c r="R257" i="4"/>
  <c r="P257" i="4"/>
  <c r="BI254" i="4"/>
  <c r="BH254" i="4"/>
  <c r="BG254" i="4"/>
  <c r="BF254" i="4"/>
  <c r="T254" i="4"/>
  <c r="R254" i="4"/>
  <c r="P254" i="4"/>
  <c r="BI253" i="4"/>
  <c r="BH253" i="4"/>
  <c r="BG253" i="4"/>
  <c r="BF253" i="4"/>
  <c r="T253" i="4"/>
  <c r="R253" i="4"/>
  <c r="P253" i="4"/>
  <c r="BI252" i="4"/>
  <c r="BH252" i="4"/>
  <c r="BG252" i="4"/>
  <c r="BF252" i="4"/>
  <c r="T252" i="4"/>
  <c r="R252" i="4"/>
  <c r="P252" i="4"/>
  <c r="BI251" i="4"/>
  <c r="BH251" i="4"/>
  <c r="BG251" i="4"/>
  <c r="BF251" i="4"/>
  <c r="T251" i="4"/>
  <c r="R251" i="4"/>
  <c r="P251" i="4"/>
  <c r="BI250" i="4"/>
  <c r="BH250" i="4"/>
  <c r="BG250" i="4"/>
  <c r="BF250" i="4"/>
  <c r="T250" i="4"/>
  <c r="R250" i="4"/>
  <c r="P250" i="4"/>
  <c r="BI249" i="4"/>
  <c r="BH249" i="4"/>
  <c r="BG249" i="4"/>
  <c r="BF249" i="4"/>
  <c r="T249" i="4"/>
  <c r="R249" i="4"/>
  <c r="P249" i="4"/>
  <c r="BI247" i="4"/>
  <c r="BH247" i="4"/>
  <c r="BG247" i="4"/>
  <c r="BF247" i="4"/>
  <c r="T247" i="4"/>
  <c r="R247" i="4"/>
  <c r="P247" i="4"/>
  <c r="BI245" i="4"/>
  <c r="BH245" i="4"/>
  <c r="BG245" i="4"/>
  <c r="BF245" i="4"/>
  <c r="T245" i="4"/>
  <c r="R245" i="4"/>
  <c r="P245" i="4"/>
  <c r="BI243" i="4"/>
  <c r="BH243" i="4"/>
  <c r="BG243" i="4"/>
  <c r="BF243" i="4"/>
  <c r="T243" i="4"/>
  <c r="R243" i="4"/>
  <c r="P243" i="4"/>
  <c r="BI241" i="4"/>
  <c r="BH241" i="4"/>
  <c r="BG241" i="4"/>
  <c r="BF241" i="4"/>
  <c r="T241" i="4"/>
  <c r="R241" i="4"/>
  <c r="P241" i="4"/>
  <c r="BI239" i="4"/>
  <c r="BH239" i="4"/>
  <c r="BG239" i="4"/>
  <c r="BF239" i="4"/>
  <c r="T239" i="4"/>
  <c r="R239" i="4"/>
  <c r="P239" i="4"/>
  <c r="BI237" i="4"/>
  <c r="BH237" i="4"/>
  <c r="BG237" i="4"/>
  <c r="BF237" i="4"/>
  <c r="T237" i="4"/>
  <c r="R237" i="4"/>
  <c r="P237" i="4"/>
  <c r="BI235" i="4"/>
  <c r="BH235" i="4"/>
  <c r="BG235" i="4"/>
  <c r="BF235" i="4"/>
  <c r="T235" i="4"/>
  <c r="R235" i="4"/>
  <c r="P235" i="4"/>
  <c r="BI234" i="4"/>
  <c r="BH234" i="4"/>
  <c r="BG234" i="4"/>
  <c r="BF234" i="4"/>
  <c r="T234" i="4"/>
  <c r="R234" i="4"/>
  <c r="P234" i="4"/>
  <c r="BI231" i="4"/>
  <c r="BH231" i="4"/>
  <c r="BG231" i="4"/>
  <c r="BF231" i="4"/>
  <c r="T231" i="4"/>
  <c r="R231" i="4"/>
  <c r="P231" i="4"/>
  <c r="BI229" i="4"/>
  <c r="BH229" i="4"/>
  <c r="BG229" i="4"/>
  <c r="BF229" i="4"/>
  <c r="T229" i="4"/>
  <c r="R229" i="4"/>
  <c r="P229" i="4"/>
  <c r="BI228" i="4"/>
  <c r="BH228" i="4"/>
  <c r="BG228" i="4"/>
  <c r="BF228" i="4"/>
  <c r="T228" i="4"/>
  <c r="R228" i="4"/>
  <c r="P228" i="4"/>
  <c r="BI226" i="4"/>
  <c r="BH226" i="4"/>
  <c r="BG226" i="4"/>
  <c r="BF226" i="4"/>
  <c r="T226" i="4"/>
  <c r="R226" i="4"/>
  <c r="P226" i="4"/>
  <c r="BI224" i="4"/>
  <c r="BH224" i="4"/>
  <c r="BG224" i="4"/>
  <c r="BF224" i="4"/>
  <c r="T224" i="4"/>
  <c r="R224" i="4"/>
  <c r="P224" i="4"/>
  <c r="BI222" i="4"/>
  <c r="BH222" i="4"/>
  <c r="BG222" i="4"/>
  <c r="BF222" i="4"/>
  <c r="T222" i="4"/>
  <c r="R222" i="4"/>
  <c r="P222" i="4"/>
  <c r="BI220" i="4"/>
  <c r="BH220" i="4"/>
  <c r="BG220" i="4"/>
  <c r="BF220" i="4"/>
  <c r="T220" i="4"/>
  <c r="R220" i="4"/>
  <c r="P220" i="4"/>
  <c r="BI215" i="4"/>
  <c r="BH215" i="4"/>
  <c r="BG215" i="4"/>
  <c r="BF215" i="4"/>
  <c r="T215" i="4"/>
  <c r="R215" i="4"/>
  <c r="P215" i="4"/>
  <c r="BI213" i="4"/>
  <c r="BH213" i="4"/>
  <c r="BG213" i="4"/>
  <c r="BF213" i="4"/>
  <c r="T213" i="4"/>
  <c r="R213" i="4"/>
  <c r="P213" i="4"/>
  <c r="BI211" i="4"/>
  <c r="BH211" i="4"/>
  <c r="BG211" i="4"/>
  <c r="BF211" i="4"/>
  <c r="T211" i="4"/>
  <c r="R211" i="4"/>
  <c r="P211" i="4"/>
  <c r="BI209" i="4"/>
  <c r="BH209" i="4"/>
  <c r="BG209" i="4"/>
  <c r="BF209" i="4"/>
  <c r="T209" i="4"/>
  <c r="R209" i="4"/>
  <c r="P209" i="4"/>
  <c r="BI206" i="4"/>
  <c r="BH206" i="4"/>
  <c r="BG206" i="4"/>
  <c r="BF206" i="4"/>
  <c r="T206" i="4"/>
  <c r="R206" i="4"/>
  <c r="P206" i="4"/>
  <c r="BI204" i="4"/>
  <c r="BH204" i="4"/>
  <c r="BG204" i="4"/>
  <c r="BF204" i="4"/>
  <c r="T204" i="4"/>
  <c r="R204" i="4"/>
  <c r="P204" i="4"/>
  <c r="BI202" i="4"/>
  <c r="BH202" i="4"/>
  <c r="BG202" i="4"/>
  <c r="BF202" i="4"/>
  <c r="T202" i="4"/>
  <c r="R202" i="4"/>
  <c r="P202" i="4"/>
  <c r="BI200" i="4"/>
  <c r="BH200" i="4"/>
  <c r="BG200" i="4"/>
  <c r="BF200" i="4"/>
  <c r="T200" i="4"/>
  <c r="R200" i="4"/>
  <c r="P200" i="4"/>
  <c r="BI198" i="4"/>
  <c r="BH198" i="4"/>
  <c r="BG198" i="4"/>
  <c r="BF198" i="4"/>
  <c r="T198" i="4"/>
  <c r="R198" i="4"/>
  <c r="P198" i="4"/>
  <c r="BI196" i="4"/>
  <c r="BH196" i="4"/>
  <c r="BG196" i="4"/>
  <c r="BF196" i="4"/>
  <c r="T196" i="4"/>
  <c r="R196" i="4"/>
  <c r="P196" i="4"/>
  <c r="BI194" i="4"/>
  <c r="BH194" i="4"/>
  <c r="BG194" i="4"/>
  <c r="BF194" i="4"/>
  <c r="T194" i="4"/>
  <c r="R194" i="4"/>
  <c r="P194" i="4"/>
  <c r="BI192" i="4"/>
  <c r="BH192" i="4"/>
  <c r="BG192" i="4"/>
  <c r="BF192" i="4"/>
  <c r="T192" i="4"/>
  <c r="R192" i="4"/>
  <c r="P192" i="4"/>
  <c r="BI190" i="4"/>
  <c r="BH190" i="4"/>
  <c r="BG190" i="4"/>
  <c r="BF190" i="4"/>
  <c r="T190" i="4"/>
  <c r="R190" i="4"/>
  <c r="P190" i="4"/>
  <c r="BI188" i="4"/>
  <c r="BH188" i="4"/>
  <c r="BG188" i="4"/>
  <c r="BF188" i="4"/>
  <c r="T188" i="4"/>
  <c r="R188" i="4"/>
  <c r="P188" i="4"/>
  <c r="BI186" i="4"/>
  <c r="BH186" i="4"/>
  <c r="BG186" i="4"/>
  <c r="BF186" i="4"/>
  <c r="T186" i="4"/>
  <c r="R186" i="4"/>
  <c r="P186" i="4"/>
  <c r="BI184" i="4"/>
  <c r="BH184" i="4"/>
  <c r="BG184" i="4"/>
  <c r="BF184" i="4"/>
  <c r="T184" i="4"/>
  <c r="R184" i="4"/>
  <c r="P184" i="4"/>
  <c r="BI182" i="4"/>
  <c r="BH182" i="4"/>
  <c r="BG182" i="4"/>
  <c r="BF182" i="4"/>
  <c r="T182" i="4"/>
  <c r="R182" i="4"/>
  <c r="P182" i="4"/>
  <c r="BI180" i="4"/>
  <c r="BH180" i="4"/>
  <c r="BG180" i="4"/>
  <c r="BF180" i="4"/>
  <c r="T180" i="4"/>
  <c r="R180" i="4"/>
  <c r="P180" i="4"/>
  <c r="BI178" i="4"/>
  <c r="BH178" i="4"/>
  <c r="BG178" i="4"/>
  <c r="BF178" i="4"/>
  <c r="T178" i="4"/>
  <c r="R178" i="4"/>
  <c r="P178" i="4"/>
  <c r="BI176" i="4"/>
  <c r="BH176" i="4"/>
  <c r="BG176" i="4"/>
  <c r="BF176" i="4"/>
  <c r="T176" i="4"/>
  <c r="R176" i="4"/>
  <c r="P176" i="4"/>
  <c r="BI175" i="4"/>
  <c r="BH175" i="4"/>
  <c r="BG175" i="4"/>
  <c r="BF175" i="4"/>
  <c r="T175" i="4"/>
  <c r="R175" i="4"/>
  <c r="P175" i="4"/>
  <c r="BI174" i="4"/>
  <c r="BH174" i="4"/>
  <c r="BG174" i="4"/>
  <c r="BF174" i="4"/>
  <c r="T174" i="4"/>
  <c r="R174" i="4"/>
  <c r="P174" i="4"/>
  <c r="BI173" i="4"/>
  <c r="BH173" i="4"/>
  <c r="BG173" i="4"/>
  <c r="BF173" i="4"/>
  <c r="T173" i="4"/>
  <c r="R173" i="4"/>
  <c r="P173" i="4"/>
  <c r="BI172" i="4"/>
  <c r="BH172" i="4"/>
  <c r="BG172" i="4"/>
  <c r="BF172" i="4"/>
  <c r="T172" i="4"/>
  <c r="R172" i="4"/>
  <c r="P172" i="4"/>
  <c r="BI171" i="4"/>
  <c r="BH171" i="4"/>
  <c r="BG171" i="4"/>
  <c r="BF171" i="4"/>
  <c r="T171" i="4"/>
  <c r="R171" i="4"/>
  <c r="P171" i="4"/>
  <c r="BI170" i="4"/>
  <c r="BH170" i="4"/>
  <c r="BG170" i="4"/>
  <c r="BF170" i="4"/>
  <c r="T170" i="4"/>
  <c r="R170" i="4"/>
  <c r="P170" i="4"/>
  <c r="BI168" i="4"/>
  <c r="BH168" i="4"/>
  <c r="BG168" i="4"/>
  <c r="BF168" i="4"/>
  <c r="T168" i="4"/>
  <c r="R168" i="4"/>
  <c r="P168" i="4"/>
  <c r="BI167" i="4"/>
  <c r="BH167" i="4"/>
  <c r="BG167" i="4"/>
  <c r="BF167" i="4"/>
  <c r="T167" i="4"/>
  <c r="R167" i="4"/>
  <c r="P167" i="4"/>
  <c r="BI165" i="4"/>
  <c r="BH165" i="4"/>
  <c r="BG165" i="4"/>
  <c r="BF165" i="4"/>
  <c r="T165" i="4"/>
  <c r="R165" i="4"/>
  <c r="P165" i="4"/>
  <c r="BI163" i="4"/>
  <c r="BH163" i="4"/>
  <c r="BG163" i="4"/>
  <c r="BF163" i="4"/>
  <c r="T163" i="4"/>
  <c r="R163" i="4"/>
  <c r="P163" i="4"/>
  <c r="BI160" i="4"/>
  <c r="BH160" i="4"/>
  <c r="BG160" i="4"/>
  <c r="BF160" i="4"/>
  <c r="T160" i="4"/>
  <c r="R160" i="4"/>
  <c r="P160" i="4"/>
  <c r="BI157" i="4"/>
  <c r="BH157" i="4"/>
  <c r="BG157" i="4"/>
  <c r="BF157" i="4"/>
  <c r="T157" i="4"/>
  <c r="R157" i="4"/>
  <c r="P157" i="4"/>
  <c r="BI154" i="4"/>
  <c r="BH154" i="4"/>
  <c r="BG154" i="4"/>
  <c r="BF154" i="4"/>
  <c r="T154" i="4"/>
  <c r="R154" i="4"/>
  <c r="P154" i="4"/>
  <c r="BI150" i="4"/>
  <c r="BH150" i="4"/>
  <c r="BG150" i="4"/>
  <c r="BF150" i="4"/>
  <c r="T150" i="4"/>
  <c r="R150" i="4"/>
  <c r="P150" i="4"/>
  <c r="BI146" i="4"/>
  <c r="BH146" i="4"/>
  <c r="BG146" i="4"/>
  <c r="BF146" i="4"/>
  <c r="T146" i="4"/>
  <c r="R146" i="4"/>
  <c r="P146" i="4"/>
  <c r="BI144" i="4"/>
  <c r="BH144" i="4"/>
  <c r="BG144" i="4"/>
  <c r="BF144" i="4"/>
  <c r="T144" i="4"/>
  <c r="R144" i="4"/>
  <c r="P144" i="4"/>
  <c r="BI141" i="4"/>
  <c r="BH141" i="4"/>
  <c r="BG141" i="4"/>
  <c r="BF141" i="4"/>
  <c r="T141" i="4"/>
  <c r="R141" i="4"/>
  <c r="P141" i="4"/>
  <c r="BI140" i="4"/>
  <c r="BH140" i="4"/>
  <c r="BG140" i="4"/>
  <c r="BF140" i="4"/>
  <c r="T140" i="4"/>
  <c r="R140" i="4"/>
  <c r="P140" i="4"/>
  <c r="BI139" i="4"/>
  <c r="BH139" i="4"/>
  <c r="BG139" i="4"/>
  <c r="BF139" i="4"/>
  <c r="T139" i="4"/>
  <c r="R139" i="4"/>
  <c r="P139" i="4"/>
  <c r="BI138" i="4"/>
  <c r="BH138" i="4"/>
  <c r="BG138" i="4"/>
  <c r="BF138" i="4"/>
  <c r="T138" i="4"/>
  <c r="R138" i="4"/>
  <c r="P138" i="4"/>
  <c r="BI137" i="4"/>
  <c r="BH137" i="4"/>
  <c r="BG137" i="4"/>
  <c r="BF137" i="4"/>
  <c r="T137" i="4"/>
  <c r="R137" i="4"/>
  <c r="P137" i="4"/>
  <c r="BI135" i="4"/>
  <c r="BH135" i="4"/>
  <c r="BG135" i="4"/>
  <c r="BF135" i="4"/>
  <c r="T135" i="4"/>
  <c r="R135" i="4"/>
  <c r="P135" i="4"/>
  <c r="J129" i="4"/>
  <c r="J128" i="4"/>
  <c r="F128" i="4"/>
  <c r="F126" i="4"/>
  <c r="E124" i="4"/>
  <c r="J92" i="4"/>
  <c r="J91" i="4"/>
  <c r="F91" i="4"/>
  <c r="F89" i="4"/>
  <c r="E87" i="4"/>
  <c r="J18" i="4"/>
  <c r="E18" i="4"/>
  <c r="F129" i="4"/>
  <c r="J17" i="4"/>
  <c r="J12" i="4"/>
  <c r="J126" i="4" s="1"/>
  <c r="E7" i="4"/>
  <c r="E85" i="4"/>
  <c r="J37" i="3"/>
  <c r="J36" i="3"/>
  <c r="AY96" i="1" s="1"/>
  <c r="J35" i="3"/>
  <c r="AX96" i="1" s="1"/>
  <c r="BI145" i="3"/>
  <c r="BH145" i="3"/>
  <c r="BG145" i="3"/>
  <c r="BF145" i="3"/>
  <c r="T145" i="3"/>
  <c r="R145" i="3"/>
  <c r="P145" i="3"/>
  <c r="BI143" i="3"/>
  <c r="BH143" i="3"/>
  <c r="BG143" i="3"/>
  <c r="BF143" i="3"/>
  <c r="T143" i="3"/>
  <c r="R143" i="3"/>
  <c r="P143" i="3"/>
  <c r="BI140" i="3"/>
  <c r="BH140" i="3"/>
  <c r="BG140" i="3"/>
  <c r="BF140" i="3"/>
  <c r="T140" i="3"/>
  <c r="R140" i="3"/>
  <c r="P140" i="3"/>
  <c r="BI139" i="3"/>
  <c r="BH139" i="3"/>
  <c r="BG139" i="3"/>
  <c r="BF139" i="3"/>
  <c r="T139" i="3"/>
  <c r="R139" i="3"/>
  <c r="P139" i="3"/>
  <c r="BI138" i="3"/>
  <c r="BH138" i="3"/>
  <c r="BG138" i="3"/>
  <c r="BF138" i="3"/>
  <c r="T138" i="3"/>
  <c r="R138" i="3"/>
  <c r="P138" i="3"/>
  <c r="BI137" i="3"/>
  <c r="BH137" i="3"/>
  <c r="BG137" i="3"/>
  <c r="BF137" i="3"/>
  <c r="T137" i="3"/>
  <c r="R137" i="3"/>
  <c r="P137" i="3"/>
  <c r="BI136" i="3"/>
  <c r="BH136" i="3"/>
  <c r="BG136" i="3"/>
  <c r="BF136" i="3"/>
  <c r="T136" i="3"/>
  <c r="R136" i="3"/>
  <c r="P136" i="3"/>
  <c r="BI135" i="3"/>
  <c r="BH135" i="3"/>
  <c r="BG135" i="3"/>
  <c r="BF135" i="3"/>
  <c r="T135" i="3"/>
  <c r="R135" i="3"/>
  <c r="P135" i="3"/>
  <c r="BI134" i="3"/>
  <c r="BH134" i="3"/>
  <c r="BG134" i="3"/>
  <c r="BF134" i="3"/>
  <c r="T134" i="3"/>
  <c r="R134" i="3"/>
  <c r="P134" i="3"/>
  <c r="BI127" i="3"/>
  <c r="BH127" i="3"/>
  <c r="BG127" i="3"/>
  <c r="BF127" i="3"/>
  <c r="T127" i="3"/>
  <c r="R127" i="3"/>
  <c r="P127" i="3"/>
  <c r="BI126" i="3"/>
  <c r="BH126" i="3"/>
  <c r="BG126" i="3"/>
  <c r="BF126" i="3"/>
  <c r="T126" i="3"/>
  <c r="R126" i="3"/>
  <c r="P126" i="3"/>
  <c r="BI125" i="3"/>
  <c r="BH125" i="3"/>
  <c r="BG125" i="3"/>
  <c r="BF125" i="3"/>
  <c r="T125" i="3"/>
  <c r="R125" i="3"/>
  <c r="P125" i="3"/>
  <c r="BI124" i="3"/>
  <c r="BH124" i="3"/>
  <c r="BG124" i="3"/>
  <c r="BF124" i="3"/>
  <c r="T124" i="3"/>
  <c r="R124" i="3"/>
  <c r="P124" i="3"/>
  <c r="BI123" i="3"/>
  <c r="BH123" i="3"/>
  <c r="BG123" i="3"/>
  <c r="BF123" i="3"/>
  <c r="T123" i="3"/>
  <c r="R123" i="3"/>
  <c r="P123" i="3"/>
  <c r="BI122" i="3"/>
  <c r="BH122" i="3"/>
  <c r="BG122" i="3"/>
  <c r="BF122" i="3"/>
  <c r="T122" i="3"/>
  <c r="R122" i="3"/>
  <c r="P122" i="3"/>
  <c r="BI121" i="3"/>
  <c r="BH121" i="3"/>
  <c r="BG121" i="3"/>
  <c r="BF121" i="3"/>
  <c r="T121" i="3"/>
  <c r="R121" i="3"/>
  <c r="P121" i="3"/>
  <c r="J115" i="3"/>
  <c r="J114" i="3"/>
  <c r="F114" i="3"/>
  <c r="F112" i="3"/>
  <c r="E110" i="3"/>
  <c r="J92" i="3"/>
  <c r="J91" i="3"/>
  <c r="F91" i="3"/>
  <c r="F89" i="3"/>
  <c r="E87" i="3"/>
  <c r="J18" i="3"/>
  <c r="E18" i="3"/>
  <c r="F115" i="3" s="1"/>
  <c r="J17" i="3"/>
  <c r="J12" i="3"/>
  <c r="J89" i="3" s="1"/>
  <c r="E7" i="3"/>
  <c r="E108" i="3"/>
  <c r="J37" i="2"/>
  <c r="J36" i="2"/>
  <c r="AY95" i="1" s="1"/>
  <c r="J35" i="2"/>
  <c r="AX95" i="1" s="1"/>
  <c r="BI127" i="2"/>
  <c r="BH127" i="2"/>
  <c r="BG127" i="2"/>
  <c r="BF127" i="2"/>
  <c r="T127" i="2"/>
  <c r="R127" i="2"/>
  <c r="P127" i="2"/>
  <c r="BI126" i="2"/>
  <c r="BH126" i="2"/>
  <c r="BG126" i="2"/>
  <c r="BF126" i="2"/>
  <c r="T126" i="2"/>
  <c r="R126" i="2"/>
  <c r="P126" i="2"/>
  <c r="BI125" i="2"/>
  <c r="BH125" i="2"/>
  <c r="BG125" i="2"/>
  <c r="BF125" i="2"/>
  <c r="T125" i="2"/>
  <c r="R125" i="2"/>
  <c r="P125" i="2"/>
  <c r="BI124" i="2"/>
  <c r="BH124" i="2"/>
  <c r="BG124" i="2"/>
  <c r="BF124" i="2"/>
  <c r="T124" i="2"/>
  <c r="R124" i="2"/>
  <c r="P124" i="2"/>
  <c r="BI123" i="2"/>
  <c r="BH123" i="2"/>
  <c r="BG123" i="2"/>
  <c r="BF123" i="2"/>
  <c r="T123" i="2"/>
  <c r="R123" i="2"/>
  <c r="P123" i="2"/>
  <c r="BI122" i="2"/>
  <c r="BH122" i="2"/>
  <c r="BG122" i="2"/>
  <c r="BF122" i="2"/>
  <c r="T122" i="2"/>
  <c r="R122" i="2"/>
  <c r="P122" i="2"/>
  <c r="BI121" i="2"/>
  <c r="BH121" i="2"/>
  <c r="BG121" i="2"/>
  <c r="BF121" i="2"/>
  <c r="T121" i="2"/>
  <c r="R121" i="2"/>
  <c r="P121" i="2"/>
  <c r="J115" i="2"/>
  <c r="J114" i="2"/>
  <c r="F114" i="2"/>
  <c r="F112" i="2"/>
  <c r="E110" i="2"/>
  <c r="J92" i="2"/>
  <c r="J91" i="2"/>
  <c r="F91" i="2"/>
  <c r="F89" i="2"/>
  <c r="E87" i="2"/>
  <c r="J18" i="2"/>
  <c r="E18" i="2"/>
  <c r="F115" i="2" s="1"/>
  <c r="J17" i="2"/>
  <c r="J12" i="2"/>
  <c r="J112" i="2" s="1"/>
  <c r="E7" i="2"/>
  <c r="E85" i="2" s="1"/>
  <c r="L90" i="1"/>
  <c r="AM90" i="1"/>
  <c r="AM89" i="1"/>
  <c r="L89" i="1"/>
  <c r="AM87" i="1"/>
  <c r="L87" i="1"/>
  <c r="L85" i="1"/>
  <c r="L84" i="1"/>
  <c r="BK203" i="13"/>
  <c r="J198" i="13"/>
  <c r="BK194" i="13"/>
  <c r="J192" i="13"/>
  <c r="BK190" i="13"/>
  <c r="BK187" i="13"/>
  <c r="BK185" i="13"/>
  <c r="J185" i="13"/>
  <c r="BK184" i="13"/>
  <c r="BK183" i="13"/>
  <c r="BK180" i="13"/>
  <c r="J177" i="13"/>
  <c r="BK175" i="13"/>
  <c r="BK174" i="13"/>
  <c r="J172" i="13"/>
  <c r="BK170" i="13"/>
  <c r="BK166" i="13"/>
  <c r="J164" i="13"/>
  <c r="J162" i="13"/>
  <c r="BK159" i="13"/>
  <c r="J154" i="13"/>
  <c r="BK152" i="13"/>
  <c r="J146" i="13"/>
  <c r="J143" i="13"/>
  <c r="J140" i="13"/>
  <c r="J135" i="13"/>
  <c r="BK131" i="13"/>
  <c r="J126" i="13"/>
  <c r="J207" i="11"/>
  <c r="J166" i="11"/>
  <c r="J154" i="11"/>
  <c r="BK148" i="11"/>
  <c r="BK146" i="11"/>
  <c r="BK144" i="11"/>
  <c r="J135" i="11"/>
  <c r="BK128" i="11"/>
  <c r="BK130" i="10"/>
  <c r="J200" i="9"/>
  <c r="BK197" i="9"/>
  <c r="BK194" i="9"/>
  <c r="BK183" i="9"/>
  <c r="BK177" i="9"/>
  <c r="J171" i="9"/>
  <c r="J168" i="9"/>
  <c r="BK153" i="9"/>
  <c r="BK143" i="9"/>
  <c r="J141" i="9"/>
  <c r="J136" i="8"/>
  <c r="J279" i="7"/>
  <c r="BK276" i="7"/>
  <c r="BK274" i="7"/>
  <c r="BK270" i="7"/>
  <c r="BK268" i="7"/>
  <c r="J267" i="7"/>
  <c r="BK266" i="7"/>
  <c r="J262" i="7"/>
  <c r="J246" i="7"/>
  <c r="BK234" i="7"/>
  <c r="J232" i="7"/>
  <c r="J230" i="7"/>
  <c r="J217" i="7"/>
  <c r="J206" i="7"/>
  <c r="BK205" i="7"/>
  <c r="BK199" i="7"/>
  <c r="BK194" i="7"/>
  <c r="BK190" i="7"/>
  <c r="BK186" i="7"/>
  <c r="BK173" i="7"/>
  <c r="BK170" i="7"/>
  <c r="BK162" i="7"/>
  <c r="J126" i="6"/>
  <c r="J192" i="5"/>
  <c r="BK191" i="5"/>
  <c r="BK171" i="5"/>
  <c r="J143" i="5"/>
  <c r="BK495" i="4"/>
  <c r="J491" i="4"/>
  <c r="BK480" i="4"/>
  <c r="BK468" i="4"/>
  <c r="BK457" i="4"/>
  <c r="J453" i="4"/>
  <c r="BK427" i="4"/>
  <c r="BK422" i="4"/>
  <c r="BK419" i="4"/>
  <c r="BK415" i="4"/>
  <c r="BK387" i="4"/>
  <c r="J376" i="4"/>
  <c r="BK370" i="4"/>
  <c r="J368" i="4"/>
  <c r="BK358" i="4"/>
  <c r="BK352" i="4"/>
  <c r="BK342" i="4"/>
  <c r="J328" i="4"/>
  <c r="J321" i="4"/>
  <c r="J311" i="4"/>
  <c r="J299" i="4"/>
  <c r="J295" i="4"/>
  <c r="J284" i="4"/>
  <c r="BK275" i="4"/>
  <c r="J266" i="4"/>
  <c r="BK262" i="4"/>
  <c r="BK249" i="4"/>
  <c r="BK243" i="4"/>
  <c r="BK235" i="4"/>
  <c r="BK228" i="4"/>
  <c r="J226" i="4"/>
  <c r="BK224" i="4"/>
  <c r="J215" i="4"/>
  <c r="J192" i="4"/>
  <c r="J188" i="4"/>
  <c r="J186" i="4"/>
  <c r="J176" i="4"/>
  <c r="J171" i="4"/>
  <c r="BK160" i="4"/>
  <c r="J150" i="4"/>
  <c r="BK141" i="4"/>
  <c r="BK139" i="4"/>
  <c r="BK137" i="4"/>
  <c r="J143" i="3"/>
  <c r="J138" i="3"/>
  <c r="BK126" i="3"/>
  <c r="J126" i="3"/>
  <c r="BK125" i="3"/>
  <c r="J125" i="3"/>
  <c r="BK124" i="3"/>
  <c r="J124" i="3"/>
  <c r="BK123" i="3"/>
  <c r="J123" i="3"/>
  <c r="BK122" i="3"/>
  <c r="J126" i="2"/>
  <c r="J203" i="13"/>
  <c r="BK201" i="13"/>
  <c r="J201" i="13"/>
  <c r="BK198" i="13"/>
  <c r="J194" i="13"/>
  <c r="J190" i="13"/>
  <c r="J187" i="13"/>
  <c r="J184" i="13"/>
  <c r="J180" i="13"/>
  <c r="BK177" i="13"/>
  <c r="J174" i="13"/>
  <c r="BK172" i="13"/>
  <c r="J170" i="13"/>
  <c r="J166" i="13"/>
  <c r="BK164" i="13"/>
  <c r="BK162" i="13"/>
  <c r="J159" i="13"/>
  <c r="J153" i="13"/>
  <c r="J152" i="13"/>
  <c r="BK151" i="13"/>
  <c r="BK130" i="12"/>
  <c r="BK126" i="12"/>
  <c r="J125" i="12"/>
  <c r="BK207" i="11"/>
  <c r="BK196" i="11"/>
  <c r="J186" i="11"/>
  <c r="J185" i="11"/>
  <c r="BK183" i="11"/>
  <c r="BK181" i="11"/>
  <c r="J175" i="11"/>
  <c r="BK171" i="11"/>
  <c r="J164" i="11"/>
  <c r="BK159" i="11"/>
  <c r="BK157" i="11"/>
  <c r="BK154" i="11"/>
  <c r="J146" i="11"/>
  <c r="J128" i="10"/>
  <c r="J124" i="10"/>
  <c r="BK195" i="9"/>
  <c r="BK157" i="9"/>
  <c r="J153" i="9"/>
  <c r="BK152" i="9"/>
  <c r="BK148" i="9"/>
  <c r="BK124" i="9"/>
  <c r="BK129" i="8"/>
  <c r="J124" i="8"/>
  <c r="J324" i="7"/>
  <c r="BK282" i="7"/>
  <c r="BK272" i="7"/>
  <c r="J265" i="7"/>
  <c r="BK263" i="7"/>
  <c r="BK253" i="7"/>
  <c r="BK242" i="7"/>
  <c r="J240" i="7"/>
  <c r="J231" i="7"/>
  <c r="BK229" i="7"/>
  <c r="BK228" i="7"/>
  <c r="J226" i="7"/>
  <c r="J224" i="7"/>
  <c r="J223" i="7"/>
  <c r="J222" i="7"/>
  <c r="BK204" i="7"/>
  <c r="J199" i="7"/>
  <c r="J176" i="7"/>
  <c r="BK156" i="7"/>
  <c r="J154" i="7"/>
  <c r="BK142" i="7"/>
  <c r="BK140" i="7"/>
  <c r="BK132" i="7"/>
  <c r="BK195" i="5"/>
  <c r="J190" i="5"/>
  <c r="J141" i="5"/>
  <c r="BK139" i="5"/>
  <c r="J137" i="5"/>
  <c r="J474" i="4"/>
  <c r="BK459" i="4"/>
  <c r="BK442" i="4"/>
  <c r="J438" i="4"/>
  <c r="J427" i="4"/>
  <c r="J422" i="4"/>
  <c r="J417" i="4"/>
  <c r="J415" i="4"/>
  <c r="BK406" i="4"/>
  <c r="J399" i="4"/>
  <c r="BK398" i="4"/>
  <c r="J394" i="4"/>
  <c r="J374" i="4"/>
  <c r="J370" i="4"/>
  <c r="BK368" i="4"/>
  <c r="J366" i="4"/>
  <c r="BK361" i="4"/>
  <c r="J352" i="4"/>
  <c r="J333" i="4"/>
  <c r="J317" i="4"/>
  <c r="BK313" i="4"/>
  <c r="J293" i="4"/>
  <c r="BK290" i="4"/>
  <c r="BK253" i="4"/>
  <c r="J252" i="4"/>
  <c r="J247" i="4"/>
  <c r="J245" i="4"/>
  <c r="BK237" i="4"/>
  <c r="BK226" i="4"/>
  <c r="J213" i="4"/>
  <c r="BK182" i="4"/>
  <c r="J173" i="4"/>
  <c r="J168" i="4"/>
  <c r="BK157" i="4"/>
  <c r="J154" i="4"/>
  <c r="J145" i="3"/>
  <c r="J121" i="3"/>
  <c r="J121" i="2"/>
  <c r="F35" i="13"/>
  <c r="J207" i="9"/>
  <c r="J201" i="9"/>
  <c r="J194" i="9"/>
  <c r="BK190" i="9"/>
  <c r="J183" i="9"/>
  <c r="J174" i="9"/>
  <c r="BK167" i="9"/>
  <c r="J166" i="9"/>
  <c r="BK162" i="9"/>
  <c r="BK146" i="9"/>
  <c r="J135" i="8"/>
  <c r="J131" i="8"/>
  <c r="BK128" i="8"/>
  <c r="BK305" i="7"/>
  <c r="BK301" i="7"/>
  <c r="J275" i="7"/>
  <c r="BK264" i="7"/>
  <c r="BK260" i="7"/>
  <c r="BK256" i="7"/>
  <c r="BK255" i="7"/>
  <c r="BK246" i="7"/>
  <c r="J241" i="7"/>
  <c r="J237" i="7"/>
  <c r="J236" i="7"/>
  <c r="BK223" i="7"/>
  <c r="BK196" i="7"/>
  <c r="BK188" i="7"/>
  <c r="J156" i="7"/>
  <c r="BK150" i="7"/>
  <c r="BK148" i="7"/>
  <c r="BK137" i="7"/>
  <c r="BK202" i="5"/>
  <c r="BK186" i="5"/>
  <c r="BK185" i="5"/>
  <c r="J184" i="5"/>
  <c r="J169" i="5"/>
  <c r="BK153" i="5"/>
  <c r="BK147" i="5"/>
  <c r="J139" i="5"/>
  <c r="BK131" i="5"/>
  <c r="BK502" i="4"/>
  <c r="J502" i="4"/>
  <c r="BK497" i="4"/>
  <c r="J483" i="4"/>
  <c r="J477" i="4"/>
  <c r="BK455" i="4"/>
  <c r="BK451" i="4"/>
  <c r="BK430" i="4"/>
  <c r="BK420" i="4"/>
  <c r="J419" i="4"/>
  <c r="J413" i="4"/>
  <c r="J410" i="4"/>
  <c r="J409" i="4"/>
  <c r="BK408" i="4"/>
  <c r="BK401" i="4"/>
  <c r="BK399" i="4"/>
  <c r="BK384" i="4"/>
  <c r="BK363" i="4"/>
  <c r="J342" i="4"/>
  <c r="BK337" i="4"/>
  <c r="BK321" i="4"/>
  <c r="J315" i="4"/>
  <c r="J313" i="4"/>
  <c r="J309" i="4"/>
  <c r="J301" i="4"/>
  <c r="BK283" i="4"/>
  <c r="J260" i="4"/>
  <c r="J239" i="4"/>
  <c r="J235" i="4"/>
  <c r="BK234" i="4"/>
  <c r="BK220" i="4"/>
  <c r="BK209" i="4"/>
  <c r="J204" i="4"/>
  <c r="BK198" i="4"/>
  <c r="J196" i="4"/>
  <c r="BK186" i="4"/>
  <c r="J174" i="4"/>
  <c r="BK163" i="4"/>
  <c r="BK150" i="4"/>
  <c r="BK146" i="4"/>
  <c r="J144" i="4"/>
  <c r="J139" i="4"/>
  <c r="J137" i="4"/>
  <c r="BK135" i="4"/>
  <c r="J139" i="3"/>
  <c r="J137" i="3"/>
  <c r="BK135" i="3"/>
  <c r="J122" i="3"/>
  <c r="BK125" i="2"/>
  <c r="J123" i="2"/>
  <c r="J155" i="13"/>
  <c r="BK148" i="13"/>
  <c r="BK141" i="13"/>
  <c r="BK140" i="13"/>
  <c r="BK138" i="13"/>
  <c r="BK135" i="13"/>
  <c r="J131" i="13"/>
  <c r="J128" i="12"/>
  <c r="J126" i="12"/>
  <c r="BK213" i="11"/>
  <c r="J211" i="11"/>
  <c r="BK203" i="11"/>
  <c r="J200" i="11"/>
  <c r="J183" i="11"/>
  <c r="J181" i="11"/>
  <c r="BK175" i="11"/>
  <c r="J171" i="11"/>
  <c r="BK166" i="11"/>
  <c r="J148" i="11"/>
  <c r="BK139" i="11"/>
  <c r="J137" i="11"/>
  <c r="J129" i="10"/>
  <c r="BK124" i="10"/>
  <c r="BK200" i="9"/>
  <c r="J190" i="9"/>
  <c r="BK168" i="9"/>
  <c r="J155" i="9"/>
  <c r="BK154" i="9"/>
  <c r="BK150" i="9"/>
  <c r="J143" i="9"/>
  <c r="BK132" i="9"/>
  <c r="BK128" i="9"/>
  <c r="J126" i="9"/>
  <c r="J124" i="9"/>
  <c r="BK136" i="8"/>
  <c r="BK124" i="8"/>
  <c r="BK303" i="7"/>
  <c r="BK291" i="7"/>
  <c r="J274" i="7"/>
  <c r="J273" i="7"/>
  <c r="J270" i="7"/>
  <c r="BK267" i="7"/>
  <c r="J263" i="7"/>
  <c r="BK262" i="7"/>
  <c r="J261" i="7"/>
  <c r="J258" i="7"/>
  <c r="BK257" i="7"/>
  <c r="J256" i="7"/>
  <c r="BK245" i="7"/>
  <c r="BK230" i="7"/>
  <c r="J228" i="7"/>
  <c r="J225" i="7"/>
  <c r="BK219" i="7"/>
  <c r="BK217" i="7"/>
  <c r="BK207" i="7"/>
  <c r="BK203" i="7"/>
  <c r="J186" i="7"/>
  <c r="J152" i="7"/>
  <c r="BK146" i="7"/>
  <c r="BK144" i="7"/>
  <c r="J122" i="6"/>
  <c r="J200" i="5"/>
  <c r="BK192" i="5"/>
  <c r="BK188" i="5"/>
  <c r="J187" i="5"/>
  <c r="J166" i="5"/>
  <c r="BK163" i="5"/>
  <c r="J149" i="5"/>
  <c r="J145" i="5"/>
  <c r="BK141" i="5"/>
  <c r="BK125" i="5"/>
  <c r="BK491" i="4"/>
  <c r="BK487" i="4"/>
  <c r="J484" i="4"/>
  <c r="J445" i="4"/>
  <c r="J423" i="4"/>
  <c r="J416" i="4"/>
  <c r="J408" i="4"/>
  <c r="J406" i="4"/>
  <c r="BK394" i="4"/>
  <c r="BK392" i="4"/>
  <c r="BK369" i="4"/>
  <c r="J365" i="4"/>
  <c r="BK347" i="4"/>
  <c r="BK315" i="4"/>
  <c r="J304" i="4"/>
  <c r="J297" i="4"/>
  <c r="J290" i="4"/>
  <c r="BK287" i="4"/>
  <c r="BK284" i="4"/>
  <c r="J257" i="4"/>
  <c r="J241" i="4"/>
  <c r="BK206" i="4"/>
  <c r="J190" i="4"/>
  <c r="BK180" i="4"/>
  <c r="J175" i="4"/>
  <c r="BK173" i="4"/>
  <c r="BK168" i="4"/>
  <c r="BK165" i="4"/>
  <c r="J157" i="4"/>
  <c r="J141" i="4"/>
  <c r="BK140" i="4"/>
  <c r="J135" i="4"/>
  <c r="BK138" i="3"/>
  <c r="BK137" i="3"/>
  <c r="BK124" i="2"/>
  <c r="BK192" i="13"/>
  <c r="BK155" i="13"/>
  <c r="BK154" i="13"/>
  <c r="BK153" i="13"/>
  <c r="J151" i="13"/>
  <c r="J148" i="13"/>
  <c r="BK142" i="13"/>
  <c r="J141" i="13"/>
  <c r="J138" i="13"/>
  <c r="BK201" i="11"/>
  <c r="J192" i="11"/>
  <c r="J188" i="11"/>
  <c r="BK182" i="11"/>
  <c r="BK170" i="11"/>
  <c r="J157" i="11"/>
  <c r="BK153" i="11"/>
  <c r="BK137" i="11"/>
  <c r="BK132" i="10"/>
  <c r="J130" i="10"/>
  <c r="J197" i="9"/>
  <c r="BK159" i="9"/>
  <c r="BK155" i="9"/>
  <c r="J138" i="9"/>
  <c r="J128" i="9"/>
  <c r="BK135" i="8"/>
  <c r="J315" i="7"/>
  <c r="BK312" i="7"/>
  <c r="J291" i="7"/>
  <c r="BK273" i="7"/>
  <c r="J260" i="7"/>
  <c r="J253" i="7"/>
  <c r="J242" i="7"/>
  <c r="J238" i="7"/>
  <c r="J235" i="7"/>
  <c r="J229" i="7"/>
  <c r="BK227" i="7"/>
  <c r="J227" i="7"/>
  <c r="BK224" i="7"/>
  <c r="J221" i="7"/>
  <c r="J205" i="7"/>
  <c r="J188" i="7"/>
  <c r="BK180" i="7"/>
  <c r="BK176" i="7"/>
  <c r="J173" i="7"/>
  <c r="J170" i="7"/>
  <c r="BK122" i="6"/>
  <c r="J202" i="5"/>
  <c r="BK200" i="5"/>
  <c r="J191" i="5"/>
  <c r="BK190" i="5"/>
  <c r="J188" i="5"/>
  <c r="BK182" i="5"/>
  <c r="J158" i="5"/>
  <c r="J147" i="5"/>
  <c r="BK145" i="5"/>
  <c r="BK133" i="5"/>
  <c r="J125" i="5"/>
  <c r="J487" i="4"/>
  <c r="BK484" i="4"/>
  <c r="BK466" i="4"/>
  <c r="BK463" i="4"/>
  <c r="J461" i="4"/>
  <c r="BK449" i="4"/>
  <c r="BK417" i="4"/>
  <c r="BK416" i="4"/>
  <c r="BK414" i="4"/>
  <c r="BK410" i="4"/>
  <c r="J403" i="4"/>
  <c r="J398" i="4"/>
  <c r="BK374" i="4"/>
  <c r="J369" i="4"/>
  <c r="BK367" i="4"/>
  <c r="BK365" i="4"/>
  <c r="BK362" i="4"/>
  <c r="BK304" i="4"/>
  <c r="J287" i="4"/>
  <c r="J278" i="4"/>
  <c r="J275" i="4"/>
  <c r="BK250" i="4"/>
  <c r="BK245" i="4"/>
  <c r="J234" i="4"/>
  <c r="J222" i="4"/>
  <c r="J198" i="4"/>
  <c r="BK196" i="4"/>
  <c r="BK190" i="4"/>
  <c r="J184" i="4"/>
  <c r="BK167" i="4"/>
  <c r="BK154" i="4"/>
  <c r="BK145" i="3"/>
  <c r="BK143" i="3"/>
  <c r="BK140" i="3"/>
  <c r="J134" i="3"/>
  <c r="J127" i="3"/>
  <c r="BK121" i="3"/>
  <c r="BK127" i="2"/>
  <c r="J124" i="2"/>
  <c r="BK122" i="2"/>
  <c r="BK146" i="13"/>
  <c r="BK143" i="13"/>
  <c r="J142" i="13"/>
  <c r="J123" i="12"/>
  <c r="J203" i="11"/>
  <c r="BK192" i="11"/>
  <c r="BK190" i="11"/>
  <c r="J184" i="11"/>
  <c r="J182" i="11"/>
  <c r="BK172" i="11"/>
  <c r="J153" i="11"/>
  <c r="J141" i="11"/>
  <c r="J139" i="11"/>
  <c r="J128" i="11"/>
  <c r="J132" i="10"/>
  <c r="BK125" i="10"/>
  <c r="J195" i="9"/>
  <c r="BK181" i="9"/>
  <c r="BK166" i="9"/>
  <c r="J146" i="9"/>
  <c r="BK144" i="9"/>
  <c r="J136" i="9"/>
  <c r="J132" i="9"/>
  <c r="BK130" i="9"/>
  <c r="BK126" i="9"/>
  <c r="BK131" i="8"/>
  <c r="J129" i="8"/>
  <c r="BK326" i="7"/>
  <c r="J319" i="7"/>
  <c r="J309" i="7"/>
  <c r="BK302" i="7"/>
  <c r="J289" i="7"/>
  <c r="BK287" i="7"/>
  <c r="BK284" i="7"/>
  <c r="J277" i="7"/>
  <c r="J276" i="7"/>
  <c r="J268" i="7"/>
  <c r="J266" i="7"/>
  <c r="J259" i="7"/>
  <c r="J245" i="7"/>
  <c r="BK241" i="7"/>
  <c r="BK240" i="7"/>
  <c r="BK235" i="7"/>
  <c r="J234" i="7"/>
  <c r="BK221" i="7"/>
  <c r="J207" i="7"/>
  <c r="BK206" i="7"/>
  <c r="J196" i="7"/>
  <c r="J194" i="7"/>
  <c r="BK184" i="7"/>
  <c r="BK168" i="7"/>
  <c r="BK166" i="7"/>
  <c r="J158" i="7"/>
  <c r="J150" i="7"/>
  <c r="BK197" i="5"/>
  <c r="BK189" i="5"/>
  <c r="BK184" i="5"/>
  <c r="J175" i="5"/>
  <c r="BK174" i="5"/>
  <c r="BK169" i="5"/>
  <c r="BK166" i="5"/>
  <c r="BK160" i="5"/>
  <c r="BK158" i="5"/>
  <c r="J133" i="5"/>
  <c r="BK128" i="5"/>
  <c r="J497" i="4"/>
  <c r="J495" i="4"/>
  <c r="J480" i="4"/>
  <c r="BK477" i="4"/>
  <c r="J471" i="4"/>
  <c r="J466" i="4"/>
  <c r="J463" i="4"/>
  <c r="J457" i="4"/>
  <c r="BK453" i="4"/>
  <c r="BK435" i="4"/>
  <c r="J433" i="4"/>
  <c r="BK425" i="4"/>
  <c r="BK423" i="4"/>
  <c r="J420" i="4"/>
  <c r="BK409" i="4"/>
  <c r="BK407" i="4"/>
  <c r="J392" i="4"/>
  <c r="BK389" i="4"/>
  <c r="J387" i="4"/>
  <c r="J384" i="4"/>
  <c r="BK373" i="4"/>
  <c r="J362" i="4"/>
  <c r="J361" i="4"/>
  <c r="BK333" i="4"/>
  <c r="BK319" i="4"/>
  <c r="BK309" i="4"/>
  <c r="BK301" i="4"/>
  <c r="BK295" i="4"/>
  <c r="BK278" i="4"/>
  <c r="J277" i="4"/>
  <c r="J262" i="4"/>
  <c r="J254" i="4"/>
  <c r="J251" i="4"/>
  <c r="BK247" i="4"/>
  <c r="J243" i="4"/>
  <c r="BK229" i="4"/>
  <c r="BK222" i="4"/>
  <c r="BK211" i="4"/>
  <c r="BK204" i="4"/>
  <c r="J200" i="4"/>
  <c r="J180" i="4"/>
  <c r="BK178" i="4"/>
  <c r="BK175" i="4"/>
  <c r="J172" i="4"/>
  <c r="BK170" i="4"/>
  <c r="J167" i="4"/>
  <c r="J163" i="4"/>
  <c r="BK144" i="4"/>
  <c r="BK138" i="4"/>
  <c r="J136" i="3"/>
  <c r="BK134" i="3"/>
  <c r="J127" i="2"/>
  <c r="BK121" i="2"/>
  <c r="J183" i="13"/>
  <c r="BK126" i="13"/>
  <c r="J130" i="12"/>
  <c r="BK123" i="12"/>
  <c r="BK211" i="11"/>
  <c r="J193" i="11"/>
  <c r="BK186" i="11"/>
  <c r="BK184" i="11"/>
  <c r="J170" i="11"/>
  <c r="BK164" i="11"/>
  <c r="J151" i="11"/>
  <c r="J144" i="11"/>
  <c r="BK135" i="11"/>
  <c r="BK128" i="10"/>
  <c r="J125" i="10"/>
  <c r="BK209" i="9"/>
  <c r="J209" i="9"/>
  <c r="BK203" i="9"/>
  <c r="BK201" i="9"/>
  <c r="BK174" i="9"/>
  <c r="BK171" i="9"/>
  <c r="J157" i="9"/>
  <c r="J154" i="9"/>
  <c r="J150" i="9"/>
  <c r="BK138" i="9"/>
  <c r="BK136" i="9"/>
  <c r="J130" i="9"/>
  <c r="J128" i="8"/>
  <c r="J326" i="7"/>
  <c r="BK324" i="7"/>
  <c r="BK319" i="7"/>
  <c r="BK315" i="7"/>
  <c r="J312" i="7"/>
  <c r="J305" i="7"/>
  <c r="J303" i="7"/>
  <c r="J302" i="7"/>
  <c r="J300" i="7"/>
  <c r="BK289" i="7"/>
  <c r="J287" i="7"/>
  <c r="J284" i="7"/>
  <c r="BK279" i="7"/>
  <c r="BK277" i="7"/>
  <c r="BK275" i="7"/>
  <c r="J264" i="7"/>
  <c r="BK261" i="7"/>
  <c r="J255" i="7"/>
  <c r="BK237" i="7"/>
  <c r="BK232" i="7"/>
  <c r="BK231" i="7"/>
  <c r="BK226" i="7"/>
  <c r="J210" i="7"/>
  <c r="J204" i="7"/>
  <c r="J203" i="7"/>
  <c r="J184" i="7"/>
  <c r="J168" i="7"/>
  <c r="J166" i="7"/>
  <c r="BK154" i="7"/>
  <c r="J146" i="7"/>
  <c r="J144" i="7"/>
  <c r="J140" i="7"/>
  <c r="J195" i="5"/>
  <c r="J189" i="5"/>
  <c r="BK187" i="5"/>
  <c r="J186" i="5"/>
  <c r="BK175" i="5"/>
  <c r="J174" i="5"/>
  <c r="J153" i="5"/>
  <c r="BK149" i="5"/>
  <c r="BK137" i="5"/>
  <c r="J135" i="5"/>
  <c r="J131" i="5"/>
  <c r="BK483" i="4"/>
  <c r="BK471" i="4"/>
  <c r="J455" i="4"/>
  <c r="J451" i="4"/>
  <c r="J449" i="4"/>
  <c r="J442" i="4"/>
  <c r="BK438" i="4"/>
  <c r="J435" i="4"/>
  <c r="J430" i="4"/>
  <c r="J425" i="4"/>
  <c r="J414" i="4"/>
  <c r="BK413" i="4"/>
  <c r="J407" i="4"/>
  <c r="BK403" i="4"/>
  <c r="J401" i="4"/>
  <c r="J400" i="4"/>
  <c r="J389" i="4"/>
  <c r="BK376" i="4"/>
  <c r="J373" i="4"/>
  <c r="J367" i="4"/>
  <c r="J363" i="4"/>
  <c r="J347" i="4"/>
  <c r="J337" i="4"/>
  <c r="BK323" i="4"/>
  <c r="BK311" i="4"/>
  <c r="BK299" i="4"/>
  <c r="BK293" i="4"/>
  <c r="BK277" i="4"/>
  <c r="BK257" i="4"/>
  <c r="J253" i="4"/>
  <c r="BK251" i="4"/>
  <c r="J249" i="4"/>
  <c r="BK241" i="4"/>
  <c r="J231" i="4"/>
  <c r="J229" i="4"/>
  <c r="J220" i="4"/>
  <c r="BK215" i="4"/>
  <c r="J211" i="4"/>
  <c r="J206" i="4"/>
  <c r="J202" i="4"/>
  <c r="BK194" i="4"/>
  <c r="BK188" i="4"/>
  <c r="J182" i="4"/>
  <c r="J178" i="4"/>
  <c r="BK176" i="4"/>
  <c r="BK174" i="4"/>
  <c r="BK171" i="4"/>
  <c r="J165" i="4"/>
  <c r="J160" i="4"/>
  <c r="J138" i="4"/>
  <c r="BK136" i="3"/>
  <c r="J135" i="3"/>
  <c r="BK127" i="3"/>
  <c r="BK126" i="2"/>
  <c r="BK123" i="2"/>
  <c r="AS94" i="1"/>
  <c r="J175" i="13"/>
  <c r="BK128" i="12"/>
  <c r="BK125" i="12"/>
  <c r="J213" i="11"/>
  <c r="J201" i="11"/>
  <c r="BK200" i="11"/>
  <c r="J196" i="11"/>
  <c r="BK193" i="11"/>
  <c r="J190" i="11"/>
  <c r="BK188" i="11"/>
  <c r="BK185" i="11"/>
  <c r="J172" i="11"/>
  <c r="J159" i="11"/>
  <c r="BK151" i="11"/>
  <c r="BK141" i="11"/>
  <c r="BK129" i="10"/>
  <c r="BK207" i="9"/>
  <c r="J203" i="9"/>
  <c r="J181" i="9"/>
  <c r="J177" i="9"/>
  <c r="J167" i="9"/>
  <c r="J162" i="9"/>
  <c r="J159" i="9"/>
  <c r="J152" i="9"/>
  <c r="J148" i="9"/>
  <c r="J144" i="9"/>
  <c r="BK141" i="9"/>
  <c r="BK309" i="7"/>
  <c r="J301" i="7"/>
  <c r="BK300" i="7"/>
  <c r="J282" i="7"/>
  <c r="J272" i="7"/>
  <c r="BK265" i="7"/>
  <c r="BK259" i="7"/>
  <c r="BK258" i="7"/>
  <c r="J257" i="7"/>
  <c r="BK238" i="7"/>
  <c r="BK236" i="7"/>
  <c r="BK225" i="7"/>
  <c r="BK222" i="7"/>
  <c r="J219" i="7"/>
  <c r="BK214" i="7"/>
  <c r="J214" i="7"/>
  <c r="BK210" i="7"/>
  <c r="J190" i="7"/>
  <c r="J180" i="7"/>
  <c r="J162" i="7"/>
  <c r="BK158" i="7"/>
  <c r="BK152" i="7"/>
  <c r="J148" i="7"/>
  <c r="J142" i="7"/>
  <c r="J137" i="7"/>
  <c r="J132" i="7"/>
  <c r="BK126" i="6"/>
  <c r="J197" i="5"/>
  <c r="J185" i="5"/>
  <c r="J182" i="5"/>
  <c r="J171" i="5"/>
  <c r="J163" i="5"/>
  <c r="J160" i="5"/>
  <c r="BK143" i="5"/>
  <c r="BK135" i="5"/>
  <c r="J128" i="5"/>
  <c r="BK474" i="4"/>
  <c r="J468" i="4"/>
  <c r="BK461" i="4"/>
  <c r="J459" i="4"/>
  <c r="BK445" i="4"/>
  <c r="BK433" i="4"/>
  <c r="BK400" i="4"/>
  <c r="BK366" i="4"/>
  <c r="J358" i="4"/>
  <c r="BK328" i="4"/>
  <c r="J323" i="4"/>
  <c r="J319" i="4"/>
  <c r="BK317" i="4"/>
  <c r="BK297" i="4"/>
  <c r="J283" i="4"/>
  <c r="BK266" i="4"/>
  <c r="BK260" i="4"/>
  <c r="BK254" i="4"/>
  <c r="BK252" i="4"/>
  <c r="J250" i="4"/>
  <c r="BK239" i="4"/>
  <c r="J237" i="4"/>
  <c r="BK231" i="4"/>
  <c r="J228" i="4"/>
  <c r="J224" i="4"/>
  <c r="BK213" i="4"/>
  <c r="J209" i="4"/>
  <c r="BK202" i="4"/>
  <c r="BK200" i="4"/>
  <c r="J194" i="4"/>
  <c r="BK192" i="4"/>
  <c r="BK184" i="4"/>
  <c r="BK172" i="4"/>
  <c r="J170" i="4"/>
  <c r="J146" i="4"/>
  <c r="J140" i="4"/>
  <c r="J140" i="3"/>
  <c r="BK139" i="3"/>
  <c r="J125" i="2"/>
  <c r="J122" i="2"/>
  <c r="T120" i="6" l="1"/>
  <c r="T119" i="6" s="1"/>
  <c r="R120" i="2"/>
  <c r="R119" i="2" s="1"/>
  <c r="R118" i="2" s="1"/>
  <c r="P120" i="3"/>
  <c r="P119" i="3" s="1"/>
  <c r="P118" i="3" s="1"/>
  <c r="AU96" i="1" s="1"/>
  <c r="T134" i="4"/>
  <c r="P282" i="4"/>
  <c r="T364" i="4"/>
  <c r="P432" i="4"/>
  <c r="R465" i="4"/>
  <c r="R124" i="5"/>
  <c r="BK196" i="5"/>
  <c r="J196" i="5" s="1"/>
  <c r="J101" i="5" s="1"/>
  <c r="BK131" i="7"/>
  <c r="BK172" i="7"/>
  <c r="J172" i="7" s="1"/>
  <c r="J99" i="7" s="1"/>
  <c r="BK183" i="7"/>
  <c r="J183" i="7" s="1"/>
  <c r="J100" i="7" s="1"/>
  <c r="BK278" i="7"/>
  <c r="J278" i="7" s="1"/>
  <c r="J102" i="7" s="1"/>
  <c r="T286" i="7"/>
  <c r="T285" i="7"/>
  <c r="R323" i="7"/>
  <c r="R134" i="8"/>
  <c r="R133" i="8" s="1"/>
  <c r="T135" i="9"/>
  <c r="P127" i="10"/>
  <c r="P126" i="10" s="1"/>
  <c r="R143" i="11"/>
  <c r="R150" i="11"/>
  <c r="R149" i="11" s="1"/>
  <c r="R187" i="11"/>
  <c r="BK120" i="2"/>
  <c r="J120" i="2" s="1"/>
  <c r="J98" i="2" s="1"/>
  <c r="BK256" i="4"/>
  <c r="J256" i="4" s="1"/>
  <c r="J99" i="4" s="1"/>
  <c r="BK308" i="4"/>
  <c r="J308" i="4" s="1"/>
  <c r="J102" i="4" s="1"/>
  <c r="R364" i="4"/>
  <c r="T432" i="4"/>
  <c r="T465" i="4"/>
  <c r="T124" i="5"/>
  <c r="P196" i="5"/>
  <c r="R193" i="7"/>
  <c r="BK286" i="7"/>
  <c r="BK323" i="7"/>
  <c r="J323" i="7" s="1"/>
  <c r="J109" i="7" s="1"/>
  <c r="T134" i="8"/>
  <c r="T133" i="8" s="1"/>
  <c r="R123" i="9"/>
  <c r="R122" i="9" s="1"/>
  <c r="P180" i="9"/>
  <c r="BK123" i="10"/>
  <c r="BK122" i="10" s="1"/>
  <c r="T143" i="11"/>
  <c r="T156" i="11"/>
  <c r="P180" i="11"/>
  <c r="R120" i="3"/>
  <c r="R119" i="3" s="1"/>
  <c r="R118" i="3" s="1"/>
  <c r="T256" i="4"/>
  <c r="R308" i="4"/>
  <c r="P357" i="4"/>
  <c r="R418" i="4"/>
  <c r="R444" i="4"/>
  <c r="R490" i="4"/>
  <c r="R489" i="4"/>
  <c r="T165" i="5"/>
  <c r="P193" i="7"/>
  <c r="R299" i="7"/>
  <c r="T123" i="9"/>
  <c r="T122" i="9" s="1"/>
  <c r="T180" i="9"/>
  <c r="R123" i="10"/>
  <c r="R122" i="10" s="1"/>
  <c r="T127" i="10"/>
  <c r="T126" i="10" s="1"/>
  <c r="P127" i="11"/>
  <c r="BK156" i="11"/>
  <c r="T187" i="11"/>
  <c r="P124" i="12"/>
  <c r="P121" i="12"/>
  <c r="P120" i="12" s="1"/>
  <c r="AU105" i="1" s="1"/>
  <c r="T120" i="2"/>
  <c r="T119" i="2" s="1"/>
  <c r="T118" i="2" s="1"/>
  <c r="R134" i="4"/>
  <c r="BK282" i="4"/>
  <c r="J282" i="4" s="1"/>
  <c r="J100" i="4" s="1"/>
  <c r="P308" i="4"/>
  <c r="BK357" i="4"/>
  <c r="J357" i="4"/>
  <c r="J103" i="4" s="1"/>
  <c r="T357" i="4"/>
  <c r="BK418" i="4"/>
  <c r="J418" i="4"/>
  <c r="J105" i="4" s="1"/>
  <c r="R432" i="4"/>
  <c r="R431" i="4" s="1"/>
  <c r="P465" i="4"/>
  <c r="BK165" i="5"/>
  <c r="J165" i="5" s="1"/>
  <c r="J100" i="5" s="1"/>
  <c r="R131" i="7"/>
  <c r="R172" i="7"/>
  <c r="R183" i="7"/>
  <c r="P278" i="7"/>
  <c r="T299" i="7"/>
  <c r="P127" i="8"/>
  <c r="P122" i="8" s="1"/>
  <c r="P135" i="9"/>
  <c r="P134" i="9"/>
  <c r="R127" i="10"/>
  <c r="R126" i="10"/>
  <c r="R127" i="11"/>
  <c r="R126" i="11" s="1"/>
  <c r="BK150" i="11"/>
  <c r="BK149" i="11" s="1"/>
  <c r="J149" i="11" s="1"/>
  <c r="J100" i="11" s="1"/>
  <c r="R156" i="11"/>
  <c r="T180" i="11"/>
  <c r="T124" i="12"/>
  <c r="T121" i="12" s="1"/>
  <c r="T120" i="12" s="1"/>
  <c r="P120" i="2"/>
  <c r="P119" i="2" s="1"/>
  <c r="P118" i="2" s="1"/>
  <c r="AU95" i="1" s="1"/>
  <c r="R256" i="4"/>
  <c r="T308" i="4"/>
  <c r="R357" i="4"/>
  <c r="T418" i="4"/>
  <c r="BK444" i="4"/>
  <c r="J444" i="4" s="1"/>
  <c r="J109" i="4" s="1"/>
  <c r="T490" i="4"/>
  <c r="T489" i="4"/>
  <c r="P165" i="5"/>
  <c r="T193" i="7"/>
  <c r="P286" i="7"/>
  <c r="P285" i="7"/>
  <c r="P299" i="7"/>
  <c r="R127" i="8"/>
  <c r="R122" i="8" s="1"/>
  <c r="R121" i="8" s="1"/>
  <c r="BK123" i="9"/>
  <c r="J123" i="9" s="1"/>
  <c r="J98" i="9" s="1"/>
  <c r="R180" i="9"/>
  <c r="BK127" i="10"/>
  <c r="BK127" i="11"/>
  <c r="J127" i="11" s="1"/>
  <c r="J98" i="11" s="1"/>
  <c r="P143" i="11"/>
  <c r="T150" i="11"/>
  <c r="T149" i="11"/>
  <c r="BK180" i="11"/>
  <c r="J180" i="11" s="1"/>
  <c r="J104" i="11" s="1"/>
  <c r="R180" i="11"/>
  <c r="BK124" i="12"/>
  <c r="J124" i="12"/>
  <c r="J99" i="12" s="1"/>
  <c r="T120" i="3"/>
  <c r="T119" i="3" s="1"/>
  <c r="T118" i="3" s="1"/>
  <c r="P444" i="4"/>
  <c r="P490" i="4"/>
  <c r="P489" i="4"/>
  <c r="R165" i="5"/>
  <c r="T131" i="7"/>
  <c r="T172" i="7"/>
  <c r="P183" i="7"/>
  <c r="R286" i="7"/>
  <c r="R285" i="7"/>
  <c r="T127" i="8"/>
  <c r="T122" i="8"/>
  <c r="R135" i="9"/>
  <c r="BK134" i="4"/>
  <c r="P256" i="4"/>
  <c r="T282" i="4"/>
  <c r="P364" i="4"/>
  <c r="BK432" i="4"/>
  <c r="BK465" i="4"/>
  <c r="J465" i="4" s="1"/>
  <c r="J110" i="4" s="1"/>
  <c r="P124" i="5"/>
  <c r="P123" i="5" s="1"/>
  <c r="P122" i="5" s="1"/>
  <c r="AU98" i="1" s="1"/>
  <c r="R196" i="5"/>
  <c r="BK193" i="7"/>
  <c r="J193" i="7" s="1"/>
  <c r="J101" i="7" s="1"/>
  <c r="R278" i="7"/>
  <c r="BK299" i="7"/>
  <c r="J299" i="7" s="1"/>
  <c r="J108" i="7" s="1"/>
  <c r="T323" i="7"/>
  <c r="BK127" i="8"/>
  <c r="J127" i="8" s="1"/>
  <c r="J99" i="8" s="1"/>
  <c r="P134" i="8"/>
  <c r="P133" i="8" s="1"/>
  <c r="BK135" i="9"/>
  <c r="P123" i="10"/>
  <c r="P122" i="10" s="1"/>
  <c r="BK143" i="11"/>
  <c r="J143" i="11" s="1"/>
  <c r="J99" i="11" s="1"/>
  <c r="P156" i="11"/>
  <c r="P187" i="11"/>
  <c r="R124" i="12"/>
  <c r="R121" i="12" s="1"/>
  <c r="R120" i="12" s="1"/>
  <c r="BK125" i="13"/>
  <c r="BK124" i="13" s="1"/>
  <c r="J124" i="13" s="1"/>
  <c r="J97" i="13" s="1"/>
  <c r="P125" i="13"/>
  <c r="P124" i="13" s="1"/>
  <c r="T125" i="13"/>
  <c r="T124" i="13" s="1"/>
  <c r="P137" i="13"/>
  <c r="P136" i="13"/>
  <c r="R137" i="13"/>
  <c r="R136" i="13"/>
  <c r="BK145" i="13"/>
  <c r="J145" i="13"/>
  <c r="J102" i="13" s="1"/>
  <c r="R145" i="13"/>
  <c r="P163" i="13"/>
  <c r="R163" i="13"/>
  <c r="BK120" i="3"/>
  <c r="J120" i="3"/>
  <c r="J98" i="3" s="1"/>
  <c r="P134" i="4"/>
  <c r="R282" i="4"/>
  <c r="BK364" i="4"/>
  <c r="J364" i="4" s="1"/>
  <c r="J104" i="4" s="1"/>
  <c r="P418" i="4"/>
  <c r="P133" i="4" s="1"/>
  <c r="T444" i="4"/>
  <c r="BK490" i="4"/>
  <c r="BK489" i="4" s="1"/>
  <c r="J489" i="4" s="1"/>
  <c r="J111" i="4" s="1"/>
  <c r="BK124" i="5"/>
  <c r="J124" i="5" s="1"/>
  <c r="J98" i="5" s="1"/>
  <c r="T196" i="5"/>
  <c r="P131" i="7"/>
  <c r="P172" i="7"/>
  <c r="T183" i="7"/>
  <c r="T278" i="7"/>
  <c r="P323" i="7"/>
  <c r="BK134" i="8"/>
  <c r="J134" i="8" s="1"/>
  <c r="J101" i="8" s="1"/>
  <c r="P123" i="9"/>
  <c r="P122" i="9" s="1"/>
  <c r="P121" i="9" s="1"/>
  <c r="AU102" i="1" s="1"/>
  <c r="BK180" i="9"/>
  <c r="J180" i="9" s="1"/>
  <c r="J101" i="9" s="1"/>
  <c r="T123" i="10"/>
  <c r="T122" i="10" s="1"/>
  <c r="T121" i="10" s="1"/>
  <c r="T127" i="11"/>
  <c r="T126" i="11" s="1"/>
  <c r="P150" i="11"/>
  <c r="P149" i="11" s="1"/>
  <c r="BK187" i="11"/>
  <c r="J187" i="11"/>
  <c r="J105" i="11" s="1"/>
  <c r="R125" i="13"/>
  <c r="R124" i="13" s="1"/>
  <c r="BK137" i="13"/>
  <c r="J137" i="13" s="1"/>
  <c r="J100" i="13" s="1"/>
  <c r="T137" i="13"/>
  <c r="T136" i="13"/>
  <c r="P145" i="13"/>
  <c r="P144" i="13" s="1"/>
  <c r="T145" i="13"/>
  <c r="BK163" i="13"/>
  <c r="J163" i="13" s="1"/>
  <c r="J103" i="13" s="1"/>
  <c r="T163" i="13"/>
  <c r="E85" i="3"/>
  <c r="F92" i="3"/>
  <c r="BE122" i="3"/>
  <c r="BE136" i="3"/>
  <c r="BE138" i="3"/>
  <c r="BE137" i="4"/>
  <c r="BE157" i="4"/>
  <c r="BE163" i="4"/>
  <c r="BE180" i="4"/>
  <c r="BE188" i="4"/>
  <c r="BE220" i="4"/>
  <c r="BE226" i="4"/>
  <c r="BE243" i="4"/>
  <c r="BE247" i="4"/>
  <c r="BE287" i="4"/>
  <c r="BE290" i="4"/>
  <c r="BE293" i="4"/>
  <c r="BE301" i="4"/>
  <c r="BE309" i="4"/>
  <c r="BE311" i="4"/>
  <c r="BE313" i="4"/>
  <c r="BE365" i="4"/>
  <c r="BE367" i="4"/>
  <c r="BE368" i="4"/>
  <c r="BE369" i="4"/>
  <c r="BE394" i="4"/>
  <c r="BE414" i="4"/>
  <c r="BE415" i="4"/>
  <c r="BE430" i="4"/>
  <c r="BE438" i="4"/>
  <c r="BK303" i="4"/>
  <c r="J303" i="4" s="1"/>
  <c r="J101" i="4" s="1"/>
  <c r="BK429" i="4"/>
  <c r="J429" i="4" s="1"/>
  <c r="J106" i="4" s="1"/>
  <c r="BE147" i="5"/>
  <c r="E109" i="6"/>
  <c r="BE122" i="6"/>
  <c r="BE186" i="7"/>
  <c r="BE207" i="7"/>
  <c r="BE231" i="7"/>
  <c r="BE234" i="7"/>
  <c r="BE246" i="7"/>
  <c r="BE255" i="7"/>
  <c r="BE260" i="7"/>
  <c r="BE266" i="7"/>
  <c r="BE268" i="7"/>
  <c r="BE274" i="7"/>
  <c r="BE303" i="7"/>
  <c r="BE128" i="8"/>
  <c r="BE136" i="8"/>
  <c r="BE124" i="9"/>
  <c r="BE155" i="9"/>
  <c r="BE168" i="9"/>
  <c r="BE174" i="9"/>
  <c r="E111" i="10"/>
  <c r="BE124" i="10"/>
  <c r="BE125" i="10"/>
  <c r="J89" i="11"/>
  <c r="BE135" i="11"/>
  <c r="BE137" i="11"/>
  <c r="BE139" i="11"/>
  <c r="BE154" i="11"/>
  <c r="BE181" i="11"/>
  <c r="BE192" i="11"/>
  <c r="E110" i="12"/>
  <c r="BE126" i="12"/>
  <c r="BE174" i="13"/>
  <c r="BE137" i="3"/>
  <c r="BE143" i="3"/>
  <c r="F92" i="4"/>
  <c r="BE141" i="4"/>
  <c r="BE154" i="4"/>
  <c r="BE167" i="4"/>
  <c r="BE170" i="4"/>
  <c r="BE186" i="4"/>
  <c r="BE198" i="4"/>
  <c r="BE222" i="4"/>
  <c r="BE234" i="4"/>
  <c r="BE275" i="4"/>
  <c r="BE283" i="4"/>
  <c r="BE304" i="4"/>
  <c r="BE317" i="4"/>
  <c r="BE398" i="4"/>
  <c r="BE409" i="4"/>
  <c r="BE410" i="4"/>
  <c r="BE453" i="4"/>
  <c r="BE491" i="4"/>
  <c r="BE497" i="4"/>
  <c r="BE160" i="5"/>
  <c r="F116" i="6"/>
  <c r="F126" i="7"/>
  <c r="BE158" i="7"/>
  <c r="BE173" i="7"/>
  <c r="BE188" i="7"/>
  <c r="BE228" i="7"/>
  <c r="BE229" i="7"/>
  <c r="BE238" i="7"/>
  <c r="BE241" i="7"/>
  <c r="BE265" i="7"/>
  <c r="F118" i="8"/>
  <c r="F92" i="9"/>
  <c r="BE146" i="9"/>
  <c r="BE195" i="9"/>
  <c r="BE200" i="9"/>
  <c r="BE209" i="9"/>
  <c r="BE130" i="10"/>
  <c r="F92" i="11"/>
  <c r="BE128" i="11"/>
  <c r="BE157" i="11"/>
  <c r="BE159" i="11"/>
  <c r="BE166" i="11"/>
  <c r="BE125" i="12"/>
  <c r="BK129" i="12"/>
  <c r="J129" i="12"/>
  <c r="J100" i="12" s="1"/>
  <c r="F92" i="13"/>
  <c r="BE131" i="13"/>
  <c r="BE126" i="3"/>
  <c r="J89" i="4"/>
  <c r="BE140" i="4"/>
  <c r="BE160" i="4"/>
  <c r="BE184" i="4"/>
  <c r="BE190" i="4"/>
  <c r="BE192" i="4"/>
  <c r="BE194" i="4"/>
  <c r="BE196" i="4"/>
  <c r="BE239" i="4"/>
  <c r="BE249" i="4"/>
  <c r="BE347" i="4"/>
  <c r="BE352" i="4"/>
  <c r="BE366" i="4"/>
  <c r="BE416" i="4"/>
  <c r="BE417" i="4"/>
  <c r="BE422" i="4"/>
  <c r="BE449" i="4"/>
  <c r="J89" i="5"/>
  <c r="BE137" i="5"/>
  <c r="BE139" i="5"/>
  <c r="BE141" i="5"/>
  <c r="BE143" i="5"/>
  <c r="BE145" i="5"/>
  <c r="BE149" i="5"/>
  <c r="BE153" i="5"/>
  <c r="BE171" i="5"/>
  <c r="BE188" i="5"/>
  <c r="BE192" i="5"/>
  <c r="BE195" i="5"/>
  <c r="J89" i="6"/>
  <c r="J123" i="7"/>
  <c r="BE146" i="7"/>
  <c r="BE180" i="7"/>
  <c r="BE261" i="7"/>
  <c r="BE272" i="7"/>
  <c r="BE279" i="7"/>
  <c r="BE312" i="7"/>
  <c r="BE319" i="7"/>
  <c r="E85" i="8"/>
  <c r="BE152" i="9"/>
  <c r="BE197" i="9"/>
  <c r="BE201" i="9"/>
  <c r="BE207" i="9"/>
  <c r="E85" i="11"/>
  <c r="BE171" i="11"/>
  <c r="BE185" i="11"/>
  <c r="BE186" i="11"/>
  <c r="F92" i="12"/>
  <c r="BE141" i="13"/>
  <c r="BE151" i="13"/>
  <c r="J89" i="2"/>
  <c r="E108" i="2"/>
  <c r="BE139" i="3"/>
  <c r="E122" i="4"/>
  <c r="BE138" i="4"/>
  <c r="BE144" i="4"/>
  <c r="BE172" i="4"/>
  <c r="BE174" i="4"/>
  <c r="BE176" i="4"/>
  <c r="BE204" i="4"/>
  <c r="BE209" i="4"/>
  <c r="BE213" i="4"/>
  <c r="BE237" i="4"/>
  <c r="BE252" i="4"/>
  <c r="BE257" i="4"/>
  <c r="BE295" i="4"/>
  <c r="BE323" i="4"/>
  <c r="BE328" i="4"/>
  <c r="BE333" i="4"/>
  <c r="BE358" i="4"/>
  <c r="BE363" i="4"/>
  <c r="BE370" i="4"/>
  <c r="BE387" i="4"/>
  <c r="BE392" i="4"/>
  <c r="BE407" i="4"/>
  <c r="BE420" i="4"/>
  <c r="BE425" i="4"/>
  <c r="BE427" i="4"/>
  <c r="BE435" i="4"/>
  <c r="BE455" i="4"/>
  <c r="BE474" i="4"/>
  <c r="F92" i="5"/>
  <c r="BE186" i="5"/>
  <c r="E85" i="7"/>
  <c r="BE152" i="7"/>
  <c r="BE162" i="7"/>
  <c r="BE199" i="7"/>
  <c r="BE214" i="7"/>
  <c r="BE217" i="7"/>
  <c r="BE226" i="7"/>
  <c r="BE227" i="7"/>
  <c r="BE262" i="7"/>
  <c r="BE270" i="7"/>
  <c r="BE129" i="8"/>
  <c r="E111" i="9"/>
  <c r="BE130" i="9"/>
  <c r="BE153" i="9"/>
  <c r="BE177" i="9"/>
  <c r="BE181" i="9"/>
  <c r="BE190" i="9"/>
  <c r="BE194" i="9"/>
  <c r="BE203" i="9"/>
  <c r="F92" i="10"/>
  <c r="BE146" i="11"/>
  <c r="BE148" i="11"/>
  <c r="BE175" i="11"/>
  <c r="BE193" i="11"/>
  <c r="BE207" i="11"/>
  <c r="J89" i="12"/>
  <c r="BE128" i="12"/>
  <c r="E113" i="13"/>
  <c r="BE126" i="13"/>
  <c r="BE135" i="13"/>
  <c r="BE140" i="13"/>
  <c r="BE190" i="13"/>
  <c r="BE121" i="2"/>
  <c r="BE125" i="2"/>
  <c r="J112" i="3"/>
  <c r="BE145" i="3"/>
  <c r="BE139" i="4"/>
  <c r="BE150" i="4"/>
  <c r="BE200" i="4"/>
  <c r="BE235" i="4"/>
  <c r="BE250" i="4"/>
  <c r="BE266" i="4"/>
  <c r="BE319" i="4"/>
  <c r="BE321" i="4"/>
  <c r="BE376" i="4"/>
  <c r="BE399" i="4"/>
  <c r="BE401" i="4"/>
  <c r="BE419" i="4"/>
  <c r="BE451" i="4"/>
  <c r="BE457" i="4"/>
  <c r="BE463" i="4"/>
  <c r="BE471" i="4"/>
  <c r="BE185" i="5"/>
  <c r="BE191" i="5"/>
  <c r="BK201" i="5"/>
  <c r="J201" i="5" s="1"/>
  <c r="J102" i="5" s="1"/>
  <c r="BK125" i="6"/>
  <c r="J125" i="6" s="1"/>
  <c r="J99" i="6" s="1"/>
  <c r="BE132" i="7"/>
  <c r="BE137" i="7"/>
  <c r="BE148" i="7"/>
  <c r="BE166" i="7"/>
  <c r="BE168" i="7"/>
  <c r="BE196" i="7"/>
  <c r="BE210" i="7"/>
  <c r="BE275" i="7"/>
  <c r="BE276" i="7"/>
  <c r="BE277" i="7"/>
  <c r="BE282" i="7"/>
  <c r="BE284" i="7"/>
  <c r="BE309" i="7"/>
  <c r="BK283" i="7"/>
  <c r="J283" i="7" s="1"/>
  <c r="J103" i="7" s="1"/>
  <c r="BE131" i="8"/>
  <c r="BE135" i="8"/>
  <c r="J89" i="9"/>
  <c r="J115" i="10"/>
  <c r="BE164" i="11"/>
  <c r="BE172" i="11"/>
  <c r="BE123" i="12"/>
  <c r="BE130" i="12"/>
  <c r="J89" i="13"/>
  <c r="BE143" i="13"/>
  <c r="BE152" i="13"/>
  <c r="BE159" i="13"/>
  <c r="F92" i="2"/>
  <c r="BE126" i="2"/>
  <c r="BE127" i="3"/>
  <c r="BE140" i="3"/>
  <c r="BE171" i="4"/>
  <c r="BE175" i="4"/>
  <c r="BE211" i="4"/>
  <c r="BE224" i="4"/>
  <c r="BE228" i="4"/>
  <c r="BE229" i="4"/>
  <c r="BE241" i="4"/>
  <c r="BE251" i="4"/>
  <c r="BE253" i="4"/>
  <c r="BE262" i="4"/>
  <c r="BE297" i="4"/>
  <c r="BE362" i="4"/>
  <c r="BE373" i="4"/>
  <c r="BE374" i="4"/>
  <c r="BE433" i="4"/>
  <c r="BE442" i="4"/>
  <c r="BE468" i="4"/>
  <c r="BE487" i="4"/>
  <c r="BE495" i="4"/>
  <c r="BE502" i="4"/>
  <c r="BE135" i="5"/>
  <c r="BE175" i="5"/>
  <c r="BE187" i="5"/>
  <c r="BE189" i="5"/>
  <c r="BE202" i="5"/>
  <c r="BE126" i="6"/>
  <c r="BE140" i="7"/>
  <c r="BE170" i="7"/>
  <c r="BE176" i="7"/>
  <c r="BE184" i="7"/>
  <c r="BE203" i="7"/>
  <c r="BE204" i="7"/>
  <c r="BE219" i="7"/>
  <c r="BE230" i="7"/>
  <c r="BE242" i="7"/>
  <c r="BE267" i="7"/>
  <c r="BE124" i="8"/>
  <c r="BE132" i="9"/>
  <c r="BE143" i="9"/>
  <c r="BE157" i="9"/>
  <c r="BE122" i="2"/>
  <c r="BE123" i="2"/>
  <c r="BE124" i="2"/>
  <c r="BE135" i="4"/>
  <c r="BE146" i="4"/>
  <c r="BE178" i="4"/>
  <c r="BE202" i="4"/>
  <c r="BE206" i="4"/>
  <c r="BE215" i="4"/>
  <c r="BE231" i="4"/>
  <c r="BE260" i="4"/>
  <c r="BE277" i="4"/>
  <c r="BE284" i="4"/>
  <c r="BE299" i="4"/>
  <c r="BE337" i="4"/>
  <c r="BE342" i="4"/>
  <c r="BE384" i="4"/>
  <c r="BE389" i="4"/>
  <c r="BE400" i="4"/>
  <c r="BE403" i="4"/>
  <c r="BE408" i="4"/>
  <c r="BE423" i="4"/>
  <c r="BE466" i="4"/>
  <c r="BE480" i="4"/>
  <c r="E85" i="5"/>
  <c r="BE125" i="5"/>
  <c r="BE163" i="5"/>
  <c r="BE166" i="5"/>
  <c r="BE169" i="5"/>
  <c r="BE174" i="5"/>
  <c r="BE182" i="5"/>
  <c r="BE200" i="5"/>
  <c r="BE190" i="7"/>
  <c r="BE194" i="7"/>
  <c r="BE205" i="7"/>
  <c r="BE206" i="7"/>
  <c r="BE221" i="7"/>
  <c r="BE225" i="7"/>
  <c r="BE232" i="7"/>
  <c r="BE236" i="7"/>
  <c r="BE245" i="7"/>
  <c r="BE287" i="7"/>
  <c r="BE305" i="7"/>
  <c r="BE315" i="7"/>
  <c r="BE324" i="7"/>
  <c r="BE326" i="7"/>
  <c r="J89" i="8"/>
  <c r="BE126" i="9"/>
  <c r="BE128" i="9"/>
  <c r="BE138" i="9"/>
  <c r="BE141" i="9"/>
  <c r="BE144" i="9"/>
  <c r="BE150" i="9"/>
  <c r="BE154" i="9"/>
  <c r="BE162" i="9"/>
  <c r="BE166" i="9"/>
  <c r="BE167" i="9"/>
  <c r="BE171" i="9"/>
  <c r="BE183" i="9"/>
  <c r="BE129" i="10"/>
  <c r="BE132" i="10"/>
  <c r="BK131" i="10"/>
  <c r="J131" i="10" s="1"/>
  <c r="J101" i="10" s="1"/>
  <c r="BE144" i="11"/>
  <c r="BE151" i="11"/>
  <c r="BE153" i="11"/>
  <c r="BE170" i="11"/>
  <c r="BE182" i="11"/>
  <c r="BE184" i="11"/>
  <c r="BE188" i="11"/>
  <c r="BE190" i="11"/>
  <c r="BE201" i="11"/>
  <c r="BE203" i="11"/>
  <c r="BK122" i="12"/>
  <c r="BK121" i="12" s="1"/>
  <c r="J121" i="12" s="1"/>
  <c r="J97" i="12" s="1"/>
  <c r="BE138" i="13"/>
  <c r="BE142" i="13"/>
  <c r="BE146" i="13"/>
  <c r="BE155" i="13"/>
  <c r="BE170" i="13"/>
  <c r="BE175" i="13"/>
  <c r="BE177" i="13"/>
  <c r="BE192" i="13"/>
  <c r="BE203" i="13"/>
  <c r="BB106" i="1"/>
  <c r="BE127" i="2"/>
  <c r="BE121" i="3"/>
  <c r="BE123" i="3"/>
  <c r="BE124" i="3"/>
  <c r="BE125" i="3"/>
  <c r="BE134" i="3"/>
  <c r="BE135" i="3"/>
  <c r="BE165" i="4"/>
  <c r="BE168" i="4"/>
  <c r="BE173" i="4"/>
  <c r="BE182" i="4"/>
  <c r="BE245" i="4"/>
  <c r="BE254" i="4"/>
  <c r="BE278" i="4"/>
  <c r="BE315" i="4"/>
  <c r="BE361" i="4"/>
  <c r="BE406" i="4"/>
  <c r="BE413" i="4"/>
  <c r="BE445" i="4"/>
  <c r="BE459" i="4"/>
  <c r="BE461" i="4"/>
  <c r="BE477" i="4"/>
  <c r="BE483" i="4"/>
  <c r="BE484" i="4"/>
  <c r="BE128" i="5"/>
  <c r="BE131" i="5"/>
  <c r="BE133" i="5"/>
  <c r="BE158" i="5"/>
  <c r="BE184" i="5"/>
  <c r="BE190" i="5"/>
  <c r="BE197" i="5"/>
  <c r="BK162" i="5"/>
  <c r="J162" i="5" s="1"/>
  <c r="J99" i="5" s="1"/>
  <c r="BK121" i="6"/>
  <c r="J121" i="6" s="1"/>
  <c r="J98" i="6" s="1"/>
  <c r="BE142" i="7"/>
  <c r="BE144" i="7"/>
  <c r="BE150" i="7"/>
  <c r="BE154" i="7"/>
  <c r="BE156" i="7"/>
  <c r="BE222" i="7"/>
  <c r="BE223" i="7"/>
  <c r="BE224" i="7"/>
  <c r="BE235" i="7"/>
  <c r="BE237" i="7"/>
  <c r="BE240" i="7"/>
  <c r="BE253" i="7"/>
  <c r="BE256" i="7"/>
  <c r="BE257" i="7"/>
  <c r="BE258" i="7"/>
  <c r="BE259" i="7"/>
  <c r="BE263" i="7"/>
  <c r="BE264" i="7"/>
  <c r="BE273" i="7"/>
  <c r="BE289" i="7"/>
  <c r="BE291" i="7"/>
  <c r="BE300" i="7"/>
  <c r="BE301" i="7"/>
  <c r="BE302" i="7"/>
  <c r="BK290" i="7"/>
  <c r="J290" i="7" s="1"/>
  <c r="J106" i="7" s="1"/>
  <c r="BK123" i="8"/>
  <c r="J123" i="8"/>
  <c r="J98" i="8" s="1"/>
  <c r="BE136" i="9"/>
  <c r="BE148" i="9"/>
  <c r="BE159" i="9"/>
  <c r="BE128" i="10"/>
  <c r="BE141" i="11"/>
  <c r="BE183" i="11"/>
  <c r="BE196" i="11"/>
  <c r="BE200" i="11"/>
  <c r="BE211" i="11"/>
  <c r="BE213" i="11"/>
  <c r="BE148" i="13"/>
  <c r="BE153" i="13"/>
  <c r="BE154" i="13"/>
  <c r="BE162" i="13"/>
  <c r="BE164" i="13"/>
  <c r="BE166" i="13"/>
  <c r="BE172" i="13"/>
  <c r="BE180" i="13"/>
  <c r="BE183" i="13"/>
  <c r="BE184" i="13"/>
  <c r="BE185" i="13"/>
  <c r="BE187" i="13"/>
  <c r="BE194" i="13"/>
  <c r="BE198" i="13"/>
  <c r="BE201" i="13"/>
  <c r="F36" i="8"/>
  <c r="BC101" i="1"/>
  <c r="F36" i="11"/>
  <c r="BC104" i="1" s="1"/>
  <c r="J34" i="6"/>
  <c r="AW99" i="1" s="1"/>
  <c r="J34" i="8"/>
  <c r="AW101" i="1" s="1"/>
  <c r="F34" i="10"/>
  <c r="BA103" i="1"/>
  <c r="J34" i="2"/>
  <c r="AW95" i="1" s="1"/>
  <c r="F37" i="2"/>
  <c r="BD95" i="1" s="1"/>
  <c r="F34" i="2"/>
  <c r="BA95" i="1" s="1"/>
  <c r="F35" i="5"/>
  <c r="BB98" i="1"/>
  <c r="F34" i="5"/>
  <c r="BA98" i="1" s="1"/>
  <c r="F37" i="7"/>
  <c r="BD100" i="1" s="1"/>
  <c r="F36" i="9"/>
  <c r="BC102" i="1" s="1"/>
  <c r="F34" i="9"/>
  <c r="BA102" i="1"/>
  <c r="F37" i="3"/>
  <c r="BD96" i="1" s="1"/>
  <c r="F35" i="8"/>
  <c r="BB101" i="1" s="1"/>
  <c r="F37" i="13"/>
  <c r="BD106" i="1" s="1"/>
  <c r="F36" i="13"/>
  <c r="BC106" i="1" s="1"/>
  <c r="F36" i="3"/>
  <c r="BC96" i="1" s="1"/>
  <c r="F35" i="12"/>
  <c r="BB105" i="1" s="1"/>
  <c r="F37" i="11"/>
  <c r="BD104" i="1" s="1"/>
  <c r="F37" i="9"/>
  <c r="BD102" i="1"/>
  <c r="J34" i="13"/>
  <c r="AW106" i="1" s="1"/>
  <c r="F34" i="6"/>
  <c r="BA99" i="1" s="1"/>
  <c r="F35" i="11"/>
  <c r="BB104" i="1" s="1"/>
  <c r="F36" i="10"/>
  <c r="BC103" i="1" s="1"/>
  <c r="J34" i="3"/>
  <c r="AW96" i="1" s="1"/>
  <c r="F35" i="4"/>
  <c r="BB97" i="1" s="1"/>
  <c r="F34" i="4"/>
  <c r="BA97" i="1" s="1"/>
  <c r="F34" i="12"/>
  <c r="BA105" i="1"/>
  <c r="F36" i="4"/>
  <c r="BC97" i="1" s="1"/>
  <c r="F36" i="12"/>
  <c r="BC105" i="1" s="1"/>
  <c r="F36" i="6"/>
  <c r="BC99" i="1" s="1"/>
  <c r="F35" i="10"/>
  <c r="BB103" i="1" s="1"/>
  <c r="F37" i="5"/>
  <c r="BD98" i="1" s="1"/>
  <c r="J34" i="11"/>
  <c r="AW104" i="1" s="1"/>
  <c r="J34" i="10"/>
  <c r="AW103" i="1" s="1"/>
  <c r="F36" i="2"/>
  <c r="BC95" i="1"/>
  <c r="J34" i="5"/>
  <c r="AW98" i="1" s="1"/>
  <c r="F35" i="7"/>
  <c r="BB100" i="1" s="1"/>
  <c r="F34" i="3"/>
  <c r="BA96" i="1" s="1"/>
  <c r="J34" i="9"/>
  <c r="AW102" i="1" s="1"/>
  <c r="F34" i="11"/>
  <c r="BA104" i="1" s="1"/>
  <c r="F34" i="13"/>
  <c r="BA106" i="1" s="1"/>
  <c r="F35" i="9"/>
  <c r="BB102" i="1" s="1"/>
  <c r="F36" i="7"/>
  <c r="BC100" i="1"/>
  <c r="F37" i="12"/>
  <c r="BD105" i="1" s="1"/>
  <c r="J34" i="4"/>
  <c r="AW97" i="1" s="1"/>
  <c r="F35" i="6"/>
  <c r="BB99" i="1" s="1"/>
  <c r="F37" i="8"/>
  <c r="BD101" i="1" s="1"/>
  <c r="F37" i="10"/>
  <c r="BD103" i="1" s="1"/>
  <c r="J34" i="12"/>
  <c r="AW105" i="1" s="1"/>
  <c r="F37" i="6"/>
  <c r="BD99" i="1" s="1"/>
  <c r="F37" i="4"/>
  <c r="BD97" i="1"/>
  <c r="F36" i="5"/>
  <c r="BC98" i="1" s="1"/>
  <c r="F35" i="2"/>
  <c r="BB95" i="1" s="1"/>
  <c r="J34" i="7"/>
  <c r="AW100" i="1" s="1"/>
  <c r="F35" i="3"/>
  <c r="BB96" i="1" s="1"/>
  <c r="F34" i="7"/>
  <c r="BA100" i="1" s="1"/>
  <c r="F34" i="8"/>
  <c r="BA101" i="1" s="1"/>
  <c r="R134" i="9" l="1"/>
  <c r="R298" i="7"/>
  <c r="P130" i="7"/>
  <c r="T121" i="8"/>
  <c r="P121" i="10"/>
  <c r="AU103" i="1" s="1"/>
  <c r="P121" i="8"/>
  <c r="AU101" i="1" s="1"/>
  <c r="R155" i="11"/>
  <c r="T298" i="7"/>
  <c r="T431" i="4"/>
  <c r="T144" i="13"/>
  <c r="T123" i="13" s="1"/>
  <c r="R144" i="13"/>
  <c r="BK133" i="4"/>
  <c r="P155" i="11"/>
  <c r="BK431" i="4"/>
  <c r="J431" i="4" s="1"/>
  <c r="J107" i="4" s="1"/>
  <c r="T130" i="7"/>
  <c r="T129" i="7" s="1"/>
  <c r="BK126" i="10"/>
  <c r="J126" i="10"/>
  <c r="J99" i="10" s="1"/>
  <c r="P298" i="7"/>
  <c r="T123" i="5"/>
  <c r="T122" i="5" s="1"/>
  <c r="R123" i="5"/>
  <c r="R122" i="5" s="1"/>
  <c r="P129" i="7"/>
  <c r="AU100" i="1"/>
  <c r="BK155" i="11"/>
  <c r="J155" i="11" s="1"/>
  <c r="J102" i="11" s="1"/>
  <c r="R121" i="10"/>
  <c r="T155" i="11"/>
  <c r="T125" i="11" s="1"/>
  <c r="BK130" i="7"/>
  <c r="J130" i="7" s="1"/>
  <c r="J97" i="7" s="1"/>
  <c r="R123" i="13"/>
  <c r="R133" i="4"/>
  <c r="R132" i="4" s="1"/>
  <c r="R121" i="9"/>
  <c r="BK285" i="7"/>
  <c r="J285" i="7" s="1"/>
  <c r="J104" i="7" s="1"/>
  <c r="T134" i="9"/>
  <c r="T121" i="9" s="1"/>
  <c r="P431" i="4"/>
  <c r="P132" i="4" s="1"/>
  <c r="AU97" i="1" s="1"/>
  <c r="P123" i="13"/>
  <c r="AU106" i="1" s="1"/>
  <c r="BK134" i="9"/>
  <c r="J134" i="9" s="1"/>
  <c r="J99" i="9" s="1"/>
  <c r="R125" i="11"/>
  <c r="R130" i="7"/>
  <c r="R129" i="7" s="1"/>
  <c r="P126" i="11"/>
  <c r="P125" i="11" s="1"/>
  <c r="AU104" i="1" s="1"/>
  <c r="T133" i="4"/>
  <c r="T132" i="4" s="1"/>
  <c r="J490" i="4"/>
  <c r="J112" i="4" s="1"/>
  <c r="J131" i="7"/>
  <c r="J98" i="7" s="1"/>
  <c r="BK298" i="7"/>
  <c r="J298" i="7"/>
  <c r="J107" i="7" s="1"/>
  <c r="BK122" i="9"/>
  <c r="J123" i="10"/>
  <c r="J98" i="10" s="1"/>
  <c r="BK126" i="11"/>
  <c r="J126" i="11"/>
  <c r="J97" i="11" s="1"/>
  <c r="J156" i="11"/>
  <c r="J103" i="11" s="1"/>
  <c r="BK120" i="12"/>
  <c r="J120" i="12" s="1"/>
  <c r="J96" i="12" s="1"/>
  <c r="BK119" i="3"/>
  <c r="J119" i="3" s="1"/>
  <c r="J97" i="3" s="1"/>
  <c r="BK120" i="6"/>
  <c r="J120" i="6" s="1"/>
  <c r="J97" i="6" s="1"/>
  <c r="J127" i="10"/>
  <c r="J100" i="10" s="1"/>
  <c r="J150" i="11"/>
  <c r="J101" i="11" s="1"/>
  <c r="J122" i="12"/>
  <c r="J98" i="12" s="1"/>
  <c r="BK119" i="2"/>
  <c r="J119" i="2"/>
  <c r="J97" i="2" s="1"/>
  <c r="J134" i="4"/>
  <c r="J98" i="4" s="1"/>
  <c r="J286" i="7"/>
  <c r="J105" i="7" s="1"/>
  <c r="BK133" i="8"/>
  <c r="J133" i="8" s="1"/>
  <c r="J100" i="8" s="1"/>
  <c r="J122" i="10"/>
  <c r="J97" i="10" s="1"/>
  <c r="BK123" i="5"/>
  <c r="J123" i="5"/>
  <c r="J97" i="5" s="1"/>
  <c r="J432" i="4"/>
  <c r="J108" i="4" s="1"/>
  <c r="BK122" i="8"/>
  <c r="J122" i="8" s="1"/>
  <c r="J97" i="8" s="1"/>
  <c r="J135" i="9"/>
  <c r="J100" i="9"/>
  <c r="J125" i="13"/>
  <c r="J98" i="13" s="1"/>
  <c r="BK136" i="13"/>
  <c r="J136" i="13" s="1"/>
  <c r="J99" i="13" s="1"/>
  <c r="BK144" i="13"/>
  <c r="J144" i="13"/>
  <c r="J101" i="13" s="1"/>
  <c r="J33" i="6"/>
  <c r="AV99" i="1" s="1"/>
  <c r="AT99" i="1" s="1"/>
  <c r="J33" i="5"/>
  <c r="AV98" i="1" s="1"/>
  <c r="AT98" i="1" s="1"/>
  <c r="F33" i="11"/>
  <c r="AZ104" i="1" s="1"/>
  <c r="F33" i="4"/>
  <c r="AZ97" i="1" s="1"/>
  <c r="F33" i="3"/>
  <c r="AZ96" i="1"/>
  <c r="J33" i="11"/>
  <c r="AV104" i="1" s="1"/>
  <c r="AT104" i="1" s="1"/>
  <c r="F33" i="13"/>
  <c r="AZ106" i="1" s="1"/>
  <c r="F33" i="12"/>
  <c r="AZ105" i="1" s="1"/>
  <c r="J33" i="3"/>
  <c r="AV96" i="1" s="1"/>
  <c r="AT96" i="1" s="1"/>
  <c r="F33" i="8"/>
  <c r="AZ101" i="1"/>
  <c r="BA94" i="1"/>
  <c r="AW94" i="1" s="1"/>
  <c r="AK30" i="1" s="1"/>
  <c r="BC94" i="1"/>
  <c r="W32" i="1" s="1"/>
  <c r="J33" i="9"/>
  <c r="AV102" i="1" s="1"/>
  <c r="AT102" i="1" s="1"/>
  <c r="F33" i="7"/>
  <c r="AZ100" i="1" s="1"/>
  <c r="F33" i="2"/>
  <c r="AZ95" i="1" s="1"/>
  <c r="BB94" i="1"/>
  <c r="W31" i="1" s="1"/>
  <c r="F33" i="6"/>
  <c r="AZ99" i="1"/>
  <c r="J33" i="10"/>
  <c r="AV103" i="1" s="1"/>
  <c r="AT103" i="1" s="1"/>
  <c r="J33" i="7"/>
  <c r="AV100" i="1" s="1"/>
  <c r="AT100" i="1" s="1"/>
  <c r="F33" i="10"/>
  <c r="AZ103" i="1"/>
  <c r="J33" i="2"/>
  <c r="AV95" i="1" s="1"/>
  <c r="AT95" i="1" s="1"/>
  <c r="F33" i="5"/>
  <c r="AZ98" i="1" s="1"/>
  <c r="J33" i="8"/>
  <c r="AV101" i="1" s="1"/>
  <c r="AT101" i="1" s="1"/>
  <c r="J33" i="12"/>
  <c r="AV105" i="1" s="1"/>
  <c r="AT105" i="1" s="1"/>
  <c r="BD94" i="1"/>
  <c r="W33" i="1" s="1"/>
  <c r="J33" i="13"/>
  <c r="AV106" i="1" s="1"/>
  <c r="AT106" i="1" s="1"/>
  <c r="J33" i="4"/>
  <c r="AV97" i="1" s="1"/>
  <c r="AT97" i="1" s="1"/>
  <c r="F33" i="9"/>
  <c r="AZ102" i="1" s="1"/>
  <c r="BK121" i="9" l="1"/>
  <c r="J121" i="9" s="1"/>
  <c r="J30" i="9" s="1"/>
  <c r="AG102" i="1" s="1"/>
  <c r="AN102" i="1"/>
  <c r="BK132" i="4"/>
  <c r="J132" i="4"/>
  <c r="J30" i="4" s="1"/>
  <c r="AG97" i="1" s="1"/>
  <c r="AN97" i="1" s="1"/>
  <c r="J39" i="9"/>
  <c r="BK121" i="10"/>
  <c r="J121" i="10" s="1"/>
  <c r="J96" i="10" s="1"/>
  <c r="BK123" i="13"/>
  <c r="J123" i="13"/>
  <c r="J96" i="13" s="1"/>
  <c r="BK129" i="7"/>
  <c r="J129" i="7"/>
  <c r="J96" i="7" s="1"/>
  <c r="BK118" i="3"/>
  <c r="J118" i="3" s="1"/>
  <c r="J30" i="3" s="1"/>
  <c r="AG96" i="1" s="1"/>
  <c r="AN96" i="1" s="1"/>
  <c r="BK121" i="8"/>
  <c r="J121" i="8"/>
  <c r="J96" i="8" s="1"/>
  <c r="J122" i="9"/>
  <c r="J97" i="9"/>
  <c r="BK125" i="11"/>
  <c r="J125" i="11"/>
  <c r="J96" i="11" s="1"/>
  <c r="BK118" i="2"/>
  <c r="J118" i="2"/>
  <c r="J96" i="2" s="1"/>
  <c r="J133" i="4"/>
  <c r="J97" i="4"/>
  <c r="BK119" i="6"/>
  <c r="J119" i="6"/>
  <c r="BK122" i="5"/>
  <c r="J122" i="5"/>
  <c r="J30" i="5" s="1"/>
  <c r="AG98" i="1" s="1"/>
  <c r="AN98" i="1" s="1"/>
  <c r="J96" i="9"/>
  <c r="AU94" i="1"/>
  <c r="AX94" i="1"/>
  <c r="AZ94" i="1"/>
  <c r="W29" i="1" s="1"/>
  <c r="W30" i="1"/>
  <c r="AY94" i="1"/>
  <c r="J30" i="6"/>
  <c r="AG99" i="1" s="1"/>
  <c r="AN99" i="1" s="1"/>
  <c r="J30" i="12"/>
  <c r="AG105" i="1" s="1"/>
  <c r="AN105" i="1" s="1"/>
  <c r="J96" i="5" l="1"/>
  <c r="J96" i="4"/>
  <c r="J39" i="5"/>
  <c r="J39" i="12"/>
  <c r="J96" i="3"/>
  <c r="J39" i="4"/>
  <c r="J39" i="6"/>
  <c r="J96" i="6"/>
  <c r="J39" i="3"/>
  <c r="J30" i="10"/>
  <c r="AG103" i="1" s="1"/>
  <c r="AN103" i="1" s="1"/>
  <c r="AV94" i="1"/>
  <c r="AK29" i="1" s="1"/>
  <c r="J30" i="7"/>
  <c r="AG100" i="1" s="1"/>
  <c r="AN100" i="1" s="1"/>
  <c r="J30" i="2"/>
  <c r="AG95" i="1" s="1"/>
  <c r="AN95" i="1" s="1"/>
  <c r="J30" i="8"/>
  <c r="AG101" i="1" s="1"/>
  <c r="AN101" i="1" s="1"/>
  <c r="J30" i="13"/>
  <c r="AG106" i="1" s="1"/>
  <c r="AN106" i="1" s="1"/>
  <c r="J30" i="11"/>
  <c r="AG104" i="1"/>
  <c r="AN104" i="1"/>
  <c r="J39" i="2" l="1"/>
  <c r="J39" i="11"/>
  <c r="J39" i="7"/>
  <c r="J39" i="8"/>
  <c r="J39" i="10"/>
  <c r="J39" i="13"/>
  <c r="AG94" i="1"/>
  <c r="AK26" i="1"/>
  <c r="AK35" i="1" s="1"/>
  <c r="AT94" i="1"/>
  <c r="AN94" i="1" l="1"/>
</calcChain>
</file>

<file path=xl/sharedStrings.xml><?xml version="1.0" encoding="utf-8"?>
<sst xmlns="http://schemas.openxmlformats.org/spreadsheetml/2006/main" count="14738" uniqueCount="1868">
  <si>
    <t>Export Komplet</t>
  </si>
  <si>
    <t/>
  </si>
  <si>
    <t>2.0</t>
  </si>
  <si>
    <t>ZAMOK</t>
  </si>
  <si>
    <t>False</t>
  </si>
  <si>
    <t>{6b076034-7a08-40e9-98ef-230a54f2af48}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</si>
  <si>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</si>
  <si>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</si>
  <si>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</si>
  <si>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</si>
  <si>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</si>
  <si>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</si>
  <si>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</si>
  <si>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</si>
  <si>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20201121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</si>
  <si>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</si>
  <si>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</si>
  <si>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Výškovická ul. prostor mezi ul. Svornosti a Čujkovova, Ostrava-Jih</t>
  </si>
  <si>
    <t>KSO:</t>
  </si>
  <si>
    <t>CC-CZ:</t>
  </si>
  <si>
    <t>Místo:</t>
  </si>
  <si>
    <t>ul. Výškovická</t>
  </si>
  <si>
    <t>Datum:</t>
  </si>
  <si>
    <t>27. 10. 2021</t>
  </si>
  <si>
    <t>Zadavatel:</t>
  </si>
  <si>
    <t>IČ:</t>
  </si>
  <si>
    <t>Městský obvod Ostrava – Jih</t>
  </si>
  <si>
    <t>DIČ:</t>
  </si>
  <si>
    <t>Uchazeč:</t>
  </si>
  <si>
    <t>Vyplň údaj</t>
  </si>
  <si>
    <t>Projektant:</t>
  </si>
  <si>
    <t>Ing. Bc. Roman Fildán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</si>
  <si>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</si>
  <si>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</si>
  <si>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</si>
  <si>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</si>
  <si>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</si>
  <si>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</si>
  <si>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</si>
  <si>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</si>
  <si>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</si>
  <si>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</si>
  <si>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</si>
  <si>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</si>
  <si>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</si>
  <si>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</si>
  <si>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</si>
  <si>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</si>
  <si>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</si>
  <si>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</si>
  <si>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</si>
  <si>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</si>
  <si>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</si>
  <si>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</si>
  <si>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</si>
  <si>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</si>
  <si>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</si>
  <si>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</si>
  <si>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</si>
  <si>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</si>
  <si>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</si>
  <si>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</si>
  <si>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</si>
  <si>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</si>
  <si>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</si>
  <si>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</si>
  <si>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</si>
  <si>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</si>
  <si>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</si>
  <si>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</si>
  <si>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</si>
  <si>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</si>
  <si>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</si>
  <si>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</si>
  <si>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</si>
  <si>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</si>
  <si>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</si>
  <si>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</si>
  <si>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</si>
  <si>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</si>
  <si>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001</t>
  </si>
  <si>
    <t>vedlejší rozpočtové náklady - uznatelné</t>
  </si>
  <si>
    <t>STA</t>
  </si>
  <si>
    <t>1</t>
  </si>
  <si>
    <t>{83b03d64-380f-4f5c-99fa-14090656243b}</t>
  </si>
  <si>
    <t>2</t>
  </si>
  <si>
    <t>002</t>
  </si>
  <si>
    <t>vedlejší rozpočtové náklady - neuznatelné</t>
  </si>
  <si>
    <t>{68b26b9c-babf-4545-bdf0-c55381d1e9c1}</t>
  </si>
  <si>
    <t>003</t>
  </si>
  <si>
    <t>SO 101 KOMUNIKACE - uznatelné</t>
  </si>
  <si>
    <t>{9c2342d4-f0b2-4c1a-8b53-546fdfb0d36e}</t>
  </si>
  <si>
    <t>004</t>
  </si>
  <si>
    <t>SO 301 ODVODNĚNÍ KOMUNIKACE - uznatelné</t>
  </si>
  <si>
    <t>{015bb1ad-b3c6-415e-a1cd-9d6449116dfa}</t>
  </si>
  <si>
    <t>005</t>
  </si>
  <si>
    <t>SO 301 ODVODNĚNÍ KOMUNIKACE - neuznatelné</t>
  </si>
  <si>
    <t>{340fac61-1cfc-4f30-9d8a-59f7172d09f8}</t>
  </si>
  <si>
    <t>006</t>
  </si>
  <si>
    <t>SO 302 PŘÍPOJKA, ROZVOD VODY A FONTÁNA - uznatelné</t>
  </si>
  <si>
    <t>{377810ff-2898-45d6-a4ea-c771c868149b}</t>
  </si>
  <si>
    <t>007</t>
  </si>
  <si>
    <t>SO 302 PŘÍPOJKA, ROZVOD VODY A FONTÁNA - neuznatelné</t>
  </si>
  <si>
    <t>{364a385c-cc88-4901-8ec9-95d016439d65}</t>
  </si>
  <si>
    <t>008</t>
  </si>
  <si>
    <t>SO 401 VEŘEJNÉ OSVĚTLENÍ - uznatelné</t>
  </si>
  <si>
    <t>{cbb20c0c-e1fa-4374-99e5-0f36a52b0db5}</t>
  </si>
  <si>
    <t>009</t>
  </si>
  <si>
    <t>SO 401 VEŘEJNÉ OSVĚTLENÍ - neuznatelné</t>
  </si>
  <si>
    <t>{d1731a79-17d5-4ae7-a7f5-c71686c190a5}</t>
  </si>
  <si>
    <t>010</t>
  </si>
  <si>
    <t>SO 402 KAMEROVÝ SYSTÉM - uznatelné</t>
  </si>
  <si>
    <t>{9ff0670f-cd4c-42b9-b82c-821169216d2e}</t>
  </si>
  <si>
    <t>011</t>
  </si>
  <si>
    <t>SO 402 KAMEROVÝ SYSTÉM - neuznatelné</t>
  </si>
  <si>
    <t>{b219f69d-f390-4ced-93d9-7741a3d8fef9}</t>
  </si>
  <si>
    <t>012</t>
  </si>
  <si>
    <t>SO 403 STANICE PRO ELEKTROKOLA - neuznatelné</t>
  </si>
  <si>
    <t>{e1608fc5-8f61-4806-91c3-8ded384d3ece}</t>
  </si>
  <si>
    <t>KRYCÍ LIST SOUPISU PRACÍ</t>
  </si>
  <si>
    <t>Objekt:</t>
  </si>
  <si>
    <t>001 - vedlejší rozpočtové náklady - uznatelné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</si>
  <si>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</si>
  <si>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</si>
  <si>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</si>
  <si>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</si>
  <si>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</si>
  <si>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</si>
  <si>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VRN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</si>
  <si>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</si>
  <si>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</si>
  <si>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</si>
  <si>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</si>
  <si>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</si>
  <si>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</si>
  <si>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</si>
  <si>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</si>
  <si>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</si>
  <si>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</si>
  <si>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</si>
  <si>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</si>
  <si>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</si>
  <si>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</si>
  <si>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</si>
  <si>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5</t>
  </si>
  <si>
    <t>ROZPOCET</t>
  </si>
  <si>
    <t>VRN</t>
  </si>
  <si>
    <t>M</t>
  </si>
  <si>
    <t>Koordinační a kompletační činnost dodavatele</t>
  </si>
  <si>
    <t>kpl</t>
  </si>
  <si>
    <t>8</t>
  </si>
  <si>
    <t>4</t>
  </si>
  <si>
    <t>-1029867783</t>
  </si>
  <si>
    <t>Náklady na veškeré energie související s realizací akce</t>
  </si>
  <si>
    <t>1282134018</t>
  </si>
  <si>
    <t>3</t>
  </si>
  <si>
    <t>Zábory cizích pozemků (veřejných i soukromých)</t>
  </si>
  <si>
    <t>839417912</t>
  </si>
  <si>
    <t xml:space="preserve">Informační tabule s údaji o stavbě (velikost cca 1,5 x 1 m – dle grafického návrhu investora) </t>
  </si>
  <si>
    <t>kus</t>
  </si>
  <si>
    <t>194513334</t>
  </si>
  <si>
    <t>014</t>
  </si>
  <si>
    <t>Náklady za vypouštění čerpané podzemní vody do veřejné kanalizace</t>
  </si>
  <si>
    <t>755130328</t>
  </si>
  <si>
    <t>6</t>
  </si>
  <si>
    <t>015</t>
  </si>
  <si>
    <t>dočasné zajištění podzemních sítí  proti poškození</t>
  </si>
  <si>
    <t>422929104</t>
  </si>
  <si>
    <t>7</t>
  </si>
  <si>
    <t>016</t>
  </si>
  <si>
    <t>Čistění komunikací</t>
  </si>
  <si>
    <t>-1400031697</t>
  </si>
  <si>
    <t>ploty</t>
  </si>
  <si>
    <t>m</t>
  </si>
  <si>
    <t>1836</t>
  </si>
  <si>
    <t>002 - vedlejší rozpočtové náklady - neuznatelné</t>
  </si>
  <si>
    <t>Vytýčení stávajících inženýrských sítí.</t>
  </si>
  <si>
    <t>-1841738434</t>
  </si>
  <si>
    <t>Administrativní činnost pro zajištění záborů pozemků, uzavírek komunikací a dopravních opatření</t>
  </si>
  <si>
    <t>1780697206</t>
  </si>
  <si>
    <t>022</t>
  </si>
  <si>
    <t>aktualizace dokladových částí  projektové  dokumentace</t>
  </si>
  <si>
    <t>1588565870</t>
  </si>
  <si>
    <t>Geodetické zaměření realizovaných objektů</t>
  </si>
  <si>
    <t>-2043415083</t>
  </si>
  <si>
    <t xml:space="preserve">Zpracování dokumentace skutečného provedení stavby </t>
  </si>
  <si>
    <t>-513007095</t>
  </si>
  <si>
    <t>Vyhotovení geometrických plánů pro vklad do KN</t>
  </si>
  <si>
    <t>-453718963</t>
  </si>
  <si>
    <t>Statické zatěžovací zkoušky zhutnění</t>
  </si>
  <si>
    <t>484508382</t>
  </si>
  <si>
    <t>VV</t>
  </si>
  <si>
    <t>dle D1.1.1</t>
  </si>
  <si>
    <t>statické zkoušky na pláni</t>
  </si>
  <si>
    <t>pod finálními vrstvami</t>
  </si>
  <si>
    <t>Součet</t>
  </si>
  <si>
    <t>Dočasné dopravní značení a čištění tohoto značení po dobu realizace akce</t>
  </si>
  <si>
    <t>-453868337</t>
  </si>
  <si>
    <t>9</t>
  </si>
  <si>
    <t>zajištění bezpečnosti účastníků realizace akce a veřejnosti, zajištění staveniště, zajištění bezpečnosti silničního provozu, provizorní ohrazení výkopu, dočasné stezky, koridory, bezpečnostní tabulky</t>
  </si>
  <si>
    <t>-643241358</t>
  </si>
  <si>
    <t>10</t>
  </si>
  <si>
    <t>013</t>
  </si>
  <si>
    <t>zařízení staveniště zhotovitele - chemické WC+kancelář+sklady</t>
  </si>
  <si>
    <t>610095100</t>
  </si>
  <si>
    <t>11</t>
  </si>
  <si>
    <t>017</t>
  </si>
  <si>
    <t xml:space="preserve">Náklady na vytýčení stavby </t>
  </si>
  <si>
    <t>-259691168</t>
  </si>
  <si>
    <t>12</t>
  </si>
  <si>
    <t>018</t>
  </si>
  <si>
    <t>Náklady na projektovou (dílenskou) dokumentaci zhotovitele</t>
  </si>
  <si>
    <t>280461324</t>
  </si>
  <si>
    <t>13</t>
  </si>
  <si>
    <t>019</t>
  </si>
  <si>
    <t>Pasportizace území před zahájením stavby  dle požadavku odboru dopravy</t>
  </si>
  <si>
    <t>550554108</t>
  </si>
  <si>
    <t>14</t>
  </si>
  <si>
    <t>K</t>
  </si>
  <si>
    <t>119003227</t>
  </si>
  <si>
    <t>Mobilní plotová zábrana vyplněná dráty výšky do 2,2 m pro zabezpečení výkopu zřízení</t>
  </si>
  <si>
    <t>-1239793428</t>
  </si>
  <si>
    <t>dle F2.b</t>
  </si>
  <si>
    <t>915+130+295+120+152+224</t>
  </si>
  <si>
    <t>119003228</t>
  </si>
  <si>
    <t>Mobilní plotová zábrana vyplněná dráty výšky do 2,2 m pro zabezpečení výkopu odstranění</t>
  </si>
  <si>
    <t>999423193</t>
  </si>
  <si>
    <t>16</t>
  </si>
  <si>
    <t>R001N</t>
  </si>
  <si>
    <t>náklady za pronájem mobilního oplocení po dobu 6 měsíců</t>
  </si>
  <si>
    <t>1998162496</t>
  </si>
  <si>
    <t>trávník</t>
  </si>
  <si>
    <t>m2</t>
  </si>
  <si>
    <t>1550</t>
  </si>
  <si>
    <t>litý</t>
  </si>
  <si>
    <t>5216,2</t>
  </si>
  <si>
    <t>cyklo</t>
  </si>
  <si>
    <t>690,7</t>
  </si>
  <si>
    <t>chráničky</t>
  </si>
  <si>
    <t>153</t>
  </si>
  <si>
    <t>ornice</t>
  </si>
  <si>
    <t>m3</t>
  </si>
  <si>
    <t>93,3</t>
  </si>
  <si>
    <t>plošná6060</t>
  </si>
  <si>
    <t>2906,8</t>
  </si>
  <si>
    <t>plošná3030p</t>
  </si>
  <si>
    <t>181,7</t>
  </si>
  <si>
    <t>003 - SO 101 KOMUNIKACE - uznatelné</t>
  </si>
  <si>
    <t>plošná3030s</t>
  </si>
  <si>
    <t>71,9</t>
  </si>
  <si>
    <t>křižovatka</t>
  </si>
  <si>
    <t>100,1</t>
  </si>
  <si>
    <t>slepci</t>
  </si>
  <si>
    <t>83,5</t>
  </si>
  <si>
    <t>žlutá</t>
  </si>
  <si>
    <t>50,5</t>
  </si>
  <si>
    <t>bo1025</t>
  </si>
  <si>
    <t>1014,8</t>
  </si>
  <si>
    <t>odkop</t>
  </si>
  <si>
    <t>753,051</t>
  </si>
  <si>
    <t>trativod</t>
  </si>
  <si>
    <t>886</t>
  </si>
  <si>
    <t>obsyp</t>
  </si>
  <si>
    <t>177,2</t>
  </si>
  <si>
    <t>odvoz</t>
  </si>
  <si>
    <t>1012,801</t>
  </si>
  <si>
    <t>keře</t>
  </si>
  <si>
    <t>42</t>
  </si>
  <si>
    <t>popínavky</t>
  </si>
  <si>
    <t>sadovky</t>
  </si>
  <si>
    <t>1604</t>
  </si>
  <si>
    <t>pláň</t>
  </si>
  <si>
    <t>4085,2</t>
  </si>
  <si>
    <t>voda</t>
  </si>
  <si>
    <t>24,06</t>
  </si>
  <si>
    <t>gtx</t>
  </si>
  <si>
    <t>6265,72</t>
  </si>
  <si>
    <t>napojení</t>
  </si>
  <si>
    <t>475,05</t>
  </si>
  <si>
    <t>izolace</t>
  </si>
  <si>
    <t>268,2</t>
  </si>
  <si>
    <t>sedáky</t>
  </si>
  <si>
    <t>2,656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</si>
  <si>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</si>
  <si>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</si>
  <si>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</si>
  <si>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</si>
  <si>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</si>
  <si>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</si>
  <si>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</si>
  <si>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</si>
  <si>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</si>
  <si>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</si>
  <si>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</si>
  <si>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762 - Konstrukce tesařské</t>
  </si>
  <si>
    <t xml:space="preserve">    767 - Konstrukce zámečnické</t>
  </si>
  <si>
    <t>M - Práce a dodávky M</t>
  </si>
  <si>
    <t xml:space="preserve">    46-M - Zemní práce při extr.mont.pracích</t>
  </si>
  <si>
    <t>Zemní práce</t>
  </si>
  <si>
    <t>111151111</t>
  </si>
  <si>
    <t>Pokosení trávníku parterového plochy do 1000 m2 s odvozem do 20 km v rovině a svahu do 1:5</t>
  </si>
  <si>
    <t>-1350206545</t>
  </si>
  <si>
    <t>3*trávník</t>
  </si>
  <si>
    <t>112101101</t>
  </si>
  <si>
    <t>Odstranění stromů listnatých průměru kmene do 300 mm</t>
  </si>
  <si>
    <t>-113394904</t>
  </si>
  <si>
    <t>112101102</t>
  </si>
  <si>
    <t>Odstranění stromů listnatých průměru kmene do 500 mm</t>
  </si>
  <si>
    <t>2025278926</t>
  </si>
  <si>
    <t>112201112</t>
  </si>
  <si>
    <t>Odstranění pařezů D do 0,3 m v rovině a svahu 1:5 s odklizením do 20 m a zasypáním jámy</t>
  </si>
  <si>
    <t>1928978531</t>
  </si>
  <si>
    <t>112201114</t>
  </si>
  <si>
    <t>Odstranění pařezů D do 0,5 m v rovině a svahu 1:5 s odklizením do 20 m a zasypáním jámy</t>
  </si>
  <si>
    <t>565844179</t>
  </si>
  <si>
    <t>113106121</t>
  </si>
  <si>
    <t>Rozebrání dlažeb z betonových nebo kamenných dlaždic komunikací pro pěší ručně</t>
  </si>
  <si>
    <t>102886992</t>
  </si>
  <si>
    <t>4,8</t>
  </si>
  <si>
    <t>113107232</t>
  </si>
  <si>
    <t>Odstranění podkladu z betonu prostého tl 300 mm strojně pl přes 200 m2</t>
  </si>
  <si>
    <t>2141478848</t>
  </si>
  <si>
    <t>113107242</t>
  </si>
  <si>
    <t>Odstranění podkladu pl přes 200 m2 živičných tl 100 mm</t>
  </si>
  <si>
    <t>1111677998</t>
  </si>
  <si>
    <t>litý asfalt vč. asf. podkladu</t>
  </si>
  <si>
    <t>113152112</t>
  </si>
  <si>
    <t>Odstranění podkladů zpevněných ploch z kameniva drceného</t>
  </si>
  <si>
    <t>228632023</t>
  </si>
  <si>
    <t>litý*0,14</t>
  </si>
  <si>
    <t>cyklo*0,13</t>
  </si>
  <si>
    <t>113202111</t>
  </si>
  <si>
    <t>Vytrhání obrub krajníků obrubníků stojatých</t>
  </si>
  <si>
    <t>-310947499</t>
  </si>
  <si>
    <t>7,3+128+11+45+2*2,5+37*2+2*2+3*2+2*(8+5,4)</t>
  </si>
  <si>
    <t>119001422</t>
  </si>
  <si>
    <t>Dočasné zajištění kabelů a kabelových tratí z 6 volně ložených kabelů</t>
  </si>
  <si>
    <t>1185113179</t>
  </si>
  <si>
    <t>dle C3</t>
  </si>
  <si>
    <t>121103111</t>
  </si>
  <si>
    <t>Skrývka zemin schopných zúrodnění v rovině a svahu do 1:5</t>
  </si>
  <si>
    <t>936713916</t>
  </si>
  <si>
    <t>622*0,15</t>
  </si>
  <si>
    <t>122351106</t>
  </si>
  <si>
    <t>Odkopávky a prokopávky nezapažené v hornině třídy těžitelnosti II, skupiny 4 objem do 5000 m3 strojně</t>
  </si>
  <si>
    <t>-1952443856</t>
  </si>
  <si>
    <t>cyklo*0,27+(plošná6060+plošná3030p+plošná3030s+křižovatka+slepci+žlutá)*0,14+bo1025*0,3*0,3</t>
  </si>
  <si>
    <t>129001101</t>
  </si>
  <si>
    <t>Příplatek za ztížení odkopávky nebo prokopávky v blízkosti inženýrských sítí</t>
  </si>
  <si>
    <t>-815410749</t>
  </si>
  <si>
    <t>chráničky*0,5*2</t>
  </si>
  <si>
    <t>131111332R</t>
  </si>
  <si>
    <t>Vrtání jamek pro značky D do 200 mm - ručně s motorovým vrtákem</t>
  </si>
  <si>
    <t>964040007</t>
  </si>
  <si>
    <t>132153301</t>
  </si>
  <si>
    <t>Hloubení rýh pro sběrné a svodné drény rýhovačem hl do 1,0 m v hornině třídy těžitelnosti I a II, skupiny 1 až 4</t>
  </si>
  <si>
    <t>-154406002</t>
  </si>
  <si>
    <t>17</t>
  </si>
  <si>
    <t>162201401</t>
  </si>
  <si>
    <t>Vodorovné přemístění větví stromů listnatých do 1 km D kmene do 300 mm</t>
  </si>
  <si>
    <t>1681064672</t>
  </si>
  <si>
    <t>18</t>
  </si>
  <si>
    <t>162201402</t>
  </si>
  <si>
    <t>Vodorovné přemístění větví stromů listnatých do 1 km D kmene do 500 mm</t>
  </si>
  <si>
    <t>-225887150</t>
  </si>
  <si>
    <t>19</t>
  </si>
  <si>
    <t>162201411</t>
  </si>
  <si>
    <t>Vodorovné přemístění kmenů stromů listnatých do 1 km D kmene do 300 mm</t>
  </si>
  <si>
    <t>-743565371</t>
  </si>
  <si>
    <t>20</t>
  </si>
  <si>
    <t>162201412</t>
  </si>
  <si>
    <t>Vodorovné přemístění kmenů stromů listnatých do 1 km D kmene do 500 mm</t>
  </si>
  <si>
    <t>-971734975</t>
  </si>
  <si>
    <t>162201421</t>
  </si>
  <si>
    <t>Vodorovné přemístění pařezů do 1 km D do 300 mm</t>
  </si>
  <si>
    <t>1978171000</t>
  </si>
  <si>
    <t>22</t>
  </si>
  <si>
    <t>162201422</t>
  </si>
  <si>
    <t>Vodorovné přemístění pařezů do 1 km D do 500 mm</t>
  </si>
  <si>
    <t>-1921382312</t>
  </si>
  <si>
    <t>23</t>
  </si>
  <si>
    <t>162301931</t>
  </si>
  <si>
    <t>Příplatek k vodorovnému přemístění větví stromů listnatých D kmene do 300 mm ZKD 1 km</t>
  </si>
  <si>
    <t>195983903</t>
  </si>
  <si>
    <t>10*9</t>
  </si>
  <si>
    <t>24</t>
  </si>
  <si>
    <t>162301932</t>
  </si>
  <si>
    <t>Příplatek k vodorovnému přemístění větví stromů listnatých D kmene do 500 mm ZKD 1 km</t>
  </si>
  <si>
    <t>943552767</t>
  </si>
  <si>
    <t>3*9</t>
  </si>
  <si>
    <t>25</t>
  </si>
  <si>
    <t>162301951</t>
  </si>
  <si>
    <t>Příplatek k vodorovnému přemístění kmenů stromů listnatých D kmene do 300 mm ZKD 1 km</t>
  </si>
  <si>
    <t>-43955124</t>
  </si>
  <si>
    <t>26</t>
  </si>
  <si>
    <t>162301952</t>
  </si>
  <si>
    <t>Příplatek k vodorovnému přemístění kmenů stromů listnatých D kmene do 500 mm ZKD 1 km</t>
  </si>
  <si>
    <t>1164689864</t>
  </si>
  <si>
    <t>27</t>
  </si>
  <si>
    <t>162301971</t>
  </si>
  <si>
    <t>Příplatek k vodorovnému přemístění pařezů D 300 mm ZKD 1 km</t>
  </si>
  <si>
    <t>-484960572</t>
  </si>
  <si>
    <t>28</t>
  </si>
  <si>
    <t>162301972</t>
  </si>
  <si>
    <t>Příplatek k vodorovnému přemístění pařezů D 500 mm ZKD 1 km</t>
  </si>
  <si>
    <t>450766270</t>
  </si>
  <si>
    <t>29</t>
  </si>
  <si>
    <t>162351103</t>
  </si>
  <si>
    <t>Vodorovné přemístění do 500 m výkopku/sypaniny z horniny třídy těžitelnosti I, skupiny 1 až 3</t>
  </si>
  <si>
    <t>-2057656988</t>
  </si>
  <si>
    <t>ornice*2</t>
  </si>
  <si>
    <t>30</t>
  </si>
  <si>
    <t>162751137</t>
  </si>
  <si>
    <t>Vodorovné přemístění do 10000 m výkopku/sypaniny z horniny třídy těžitelnosti II, skupiny 4 a 5</t>
  </si>
  <si>
    <t>-681994908</t>
  </si>
  <si>
    <t>odkop+trativod*0,5*0,5+chráničky*0,5*0,5</t>
  </si>
  <si>
    <t>31</t>
  </si>
  <si>
    <t>167151101</t>
  </si>
  <si>
    <t>Nakládání výkopku z hornin třídy těžitelnosti I, skupiny 1 až 3 do 100 m3</t>
  </si>
  <si>
    <t>1377126871</t>
  </si>
  <si>
    <t>2*ornice</t>
  </si>
  <si>
    <t>32</t>
  </si>
  <si>
    <t>167151112</t>
  </si>
  <si>
    <t>Nakládání výkopku z hornin třídy těžitelnosti II, skupiny 4 a 5 přes 100 m3</t>
  </si>
  <si>
    <t>698238265</t>
  </si>
  <si>
    <t>33</t>
  </si>
  <si>
    <t>171201221</t>
  </si>
  <si>
    <t>Poplatek za uložení na skládce (skládkovné) zeminy a kamení kód odpadu 17 05 04</t>
  </si>
  <si>
    <t>t</t>
  </si>
  <si>
    <t>947002509</t>
  </si>
  <si>
    <t>odvoz*1,7</t>
  </si>
  <si>
    <t>34</t>
  </si>
  <si>
    <t>171251201</t>
  </si>
  <si>
    <t>Uložení sypaniny na skládky nebo meziskládky</t>
  </si>
  <si>
    <t>-1003759281</t>
  </si>
  <si>
    <t>35</t>
  </si>
  <si>
    <t>175151101</t>
  </si>
  <si>
    <t>Obsypání potrubí strojně sypaninou bez prohození, uloženou do 3 m</t>
  </si>
  <si>
    <t>974396147</t>
  </si>
  <si>
    <t>trativod*0,4*0,5</t>
  </si>
  <si>
    <t>36</t>
  </si>
  <si>
    <t>583439320R</t>
  </si>
  <si>
    <t>kamenivo drcené hrubé frakce 16-32</t>
  </si>
  <si>
    <t>-240088632</t>
  </si>
  <si>
    <t>obsyp*1,9</t>
  </si>
  <si>
    <t>37</t>
  </si>
  <si>
    <t>181311103</t>
  </si>
  <si>
    <t>Rozprostření ornice tl vrstvy do 200 mm v rovině nebo ve svahu do 1:5 ručně</t>
  </si>
  <si>
    <t>-508488836</t>
  </si>
  <si>
    <t>keře+trávník+popínavky</t>
  </si>
  <si>
    <t>38</t>
  </si>
  <si>
    <t>181451141</t>
  </si>
  <si>
    <t>Založení parterového trávníku výsevem plochy přes 1000 m2 v rovině a ve svahu do 1:5</t>
  </si>
  <si>
    <t>-144495641</t>
  </si>
  <si>
    <t>dle D1.1.2.a</t>
  </si>
  <si>
    <t>39</t>
  </si>
  <si>
    <t>005724200</t>
  </si>
  <si>
    <t>osivo směs travní parková okrasná</t>
  </si>
  <si>
    <t>kg</t>
  </si>
  <si>
    <t>1188985520</t>
  </si>
  <si>
    <t>trávník*0,03</t>
  </si>
  <si>
    <t>40</t>
  </si>
  <si>
    <t>181951114</t>
  </si>
  <si>
    <t>Úprava pláně v hornině třídy těžitelnosti II, skupiny 4 a 5 se zhutněním strojně</t>
  </si>
  <si>
    <t>559577026</t>
  </si>
  <si>
    <t>cyklo+plošná6060+plošná3030p+plošná3030s+křižovatka+slepci+žlutá</t>
  </si>
  <si>
    <t>41</t>
  </si>
  <si>
    <t>183101313</t>
  </si>
  <si>
    <t>Jamky pro výsadbu s výměnou 100 % půdy zeminy tř 1 až 4 objem do 0,05 m3 v rovině a svahu do 1:5</t>
  </si>
  <si>
    <t>244506006</t>
  </si>
  <si>
    <t>528+300+2*8+8+2*8</t>
  </si>
  <si>
    <t>183205112</t>
  </si>
  <si>
    <t>Založení záhonu v rovině a svahu do 1:5 zemina tř 3</t>
  </si>
  <si>
    <t>-1074838662</t>
  </si>
  <si>
    <t>43</t>
  </si>
  <si>
    <t>183403114</t>
  </si>
  <si>
    <t>Obdělání půdy kultivátorováním v rovině a svahu do 1:5</t>
  </si>
  <si>
    <t>-1749526963</t>
  </si>
  <si>
    <t>44</t>
  </si>
  <si>
    <t>183403153</t>
  </si>
  <si>
    <t>Obdělání půdy hrabáním v rovině a svahu do 1:5</t>
  </si>
  <si>
    <t>631132859</t>
  </si>
  <si>
    <t>45</t>
  </si>
  <si>
    <t>183403161</t>
  </si>
  <si>
    <t>Obdělání půdy válením v rovině a svahu do 1:5</t>
  </si>
  <si>
    <t>953706332</t>
  </si>
  <si>
    <t>46</t>
  </si>
  <si>
    <t>183552431.1</t>
  </si>
  <si>
    <t>Hnojení tekutými hnojivy se zapravením do půdy v množství do 2 t/ha ploch do 5 ha sklonu do 5°</t>
  </si>
  <si>
    <t>ha</t>
  </si>
  <si>
    <t>-1367332860</t>
  </si>
  <si>
    <t>sadovky*0,0001</t>
  </si>
  <si>
    <t>47</t>
  </si>
  <si>
    <t>184102110</t>
  </si>
  <si>
    <t>Výsadba dřeviny s balem D do 0,1 m do jamky se zalitím v rovině a svahu do 1:5</t>
  </si>
  <si>
    <t>-229816100</t>
  </si>
  <si>
    <t>48</t>
  </si>
  <si>
    <t>251911550112</t>
  </si>
  <si>
    <t>hnojivo průmyslové Cererit (bal. 5 kg)</t>
  </si>
  <si>
    <t>1565802754</t>
  </si>
  <si>
    <t>sadovky*0,03</t>
  </si>
  <si>
    <t>49</t>
  </si>
  <si>
    <t>R102</t>
  </si>
  <si>
    <t>ochrana kmene bedněním - zřízení</t>
  </si>
  <si>
    <t>1338921252</t>
  </si>
  <si>
    <t>2*0,5*4*2</t>
  </si>
  <si>
    <t>50</t>
  </si>
  <si>
    <t>R103</t>
  </si>
  <si>
    <t>ochrana kmene bedněním - odstranění</t>
  </si>
  <si>
    <t>1407037399</t>
  </si>
  <si>
    <t>51</t>
  </si>
  <si>
    <t>184801131.1</t>
  </si>
  <si>
    <t>Ošetřování vysazených dřevin ve skupinách v rovině a svahu do 1:5</t>
  </si>
  <si>
    <t>-437209923</t>
  </si>
  <si>
    <t>keře+popínavky</t>
  </si>
  <si>
    <t>52</t>
  </si>
  <si>
    <t>184802111</t>
  </si>
  <si>
    <t>Chemické odplevelení před založením kultury nad 20 m2 postřikem na široko v rovině a svahu do 1:5</t>
  </si>
  <si>
    <t>-938706351</t>
  </si>
  <si>
    <t>53</t>
  </si>
  <si>
    <t>25234001</t>
  </si>
  <si>
    <t>herbicid totální systémový neselektivní</t>
  </si>
  <si>
    <t>litr</t>
  </si>
  <si>
    <t>-79422090</t>
  </si>
  <si>
    <t>(sadovky*8)/10000</t>
  </si>
  <si>
    <t>54</t>
  </si>
  <si>
    <t>184911431</t>
  </si>
  <si>
    <t>Mulčování rostlin kůrou tl. do 0,15 m v rovině a svahu do 1:5</t>
  </si>
  <si>
    <t>1996946363</t>
  </si>
  <si>
    <t>popínavky+keře</t>
  </si>
  <si>
    <t>55</t>
  </si>
  <si>
    <t>10391100</t>
  </si>
  <si>
    <t>kůra mulčovací VL</t>
  </si>
  <si>
    <t>-470157788</t>
  </si>
  <si>
    <t>0,15*(popínavky+keře)</t>
  </si>
  <si>
    <t>56</t>
  </si>
  <si>
    <t>R101</t>
  </si>
  <si>
    <t xml:space="preserve">Trávníkový substrát  </t>
  </si>
  <si>
    <t>270451061</t>
  </si>
  <si>
    <t>(sadovky*0,15)/2,5</t>
  </si>
  <si>
    <t>57</t>
  </si>
  <si>
    <t>185804312</t>
  </si>
  <si>
    <t>Zalití rostlin vodou plocha přes 20 m2</t>
  </si>
  <si>
    <t>370003100</t>
  </si>
  <si>
    <t>sadovky*0,015</t>
  </si>
  <si>
    <t>58</t>
  </si>
  <si>
    <t>R801</t>
  </si>
  <si>
    <t>Zlatice prostřední (Forsythia x intermedia 'Maluch') 20-30cm, kontejner 2L</t>
  </si>
  <si>
    <t>1974631012</t>
  </si>
  <si>
    <t>59</t>
  </si>
  <si>
    <t>R801sjs</t>
  </si>
  <si>
    <t>Tavolník japonský (Spiraea japonica ´Shirobana´) 20-30cm, kontejner 2L</t>
  </si>
  <si>
    <t>-790764025</t>
  </si>
  <si>
    <t>60</t>
  </si>
  <si>
    <t>R801fa</t>
  </si>
  <si>
    <t>Opletka čínská (Fallopia aubertii) 20-30cm, kontejner 2L</t>
  </si>
  <si>
    <t>1290038430</t>
  </si>
  <si>
    <t>61</t>
  </si>
  <si>
    <t>R801ptv</t>
  </si>
  <si>
    <t>Přísavník trojcípý (Parthenocissus tricuspuidata "Veitchii") 20-30cm, kontejner 2L</t>
  </si>
  <si>
    <t>955224104</t>
  </si>
  <si>
    <t>62</t>
  </si>
  <si>
    <t>R801cvl</t>
  </si>
  <si>
    <t>Plamének plotní (Clematis vitalba L) 20-30cm, kontejner 2L</t>
  </si>
  <si>
    <t>-770034147</t>
  </si>
  <si>
    <t>63</t>
  </si>
  <si>
    <t>185851121</t>
  </si>
  <si>
    <t>Dovoz vody pro zálivku rostlin za vzdálenost do 1000 m</t>
  </si>
  <si>
    <t>558577376</t>
  </si>
  <si>
    <t>Zakládání</t>
  </si>
  <si>
    <t>64</t>
  </si>
  <si>
    <t>212755214</t>
  </si>
  <si>
    <t>Trativody z drenážních trubek plastových flexibilních D 100 mm bez lože</t>
  </si>
  <si>
    <t>-370516534</t>
  </si>
  <si>
    <t>dle D1.1.2.d</t>
  </si>
  <si>
    <t>443*2</t>
  </si>
  <si>
    <t>65</t>
  </si>
  <si>
    <t>213141112</t>
  </si>
  <si>
    <t>Zřízení vrstvy z geotextilie v rovině nebo ve sklonu do 1:5 š do 6 m</t>
  </si>
  <si>
    <t>138951108</t>
  </si>
  <si>
    <t>1,1*(cyklo+plošná6060+plošná3030p+plošná3030s+křižovatka+slepci+žlutá)+trativod*0,4*5</t>
  </si>
  <si>
    <t>66</t>
  </si>
  <si>
    <t>69311083</t>
  </si>
  <si>
    <t>geotextilie netkaná PP 300g/m2</t>
  </si>
  <si>
    <t>689966205</t>
  </si>
  <si>
    <t>Přepočteno koeficientem 1,2 (pro přesahy)</t>
  </si>
  <si>
    <t>6265,72*1,2 'Přepočtené koeficientem množství</t>
  </si>
  <si>
    <t>67</t>
  </si>
  <si>
    <t>275313911</t>
  </si>
  <si>
    <t>Základové patky z betonu tř. C 30/37</t>
  </si>
  <si>
    <t>-1636705791</t>
  </si>
  <si>
    <t>dle D1.1.2.c; D1.1.2.a; D1.1.1</t>
  </si>
  <si>
    <t>koše</t>
  </si>
  <si>
    <t>0,3*0,3*0,3*(8+4)</t>
  </si>
  <si>
    <t>hrazení</t>
  </si>
  <si>
    <t>4,6*0,8*0,3*5</t>
  </si>
  <si>
    <t>přístřešek MHD</t>
  </si>
  <si>
    <t>0,75*1,1*0,6*4</t>
  </si>
  <si>
    <t>68</t>
  </si>
  <si>
    <t>275351121</t>
  </si>
  <si>
    <t>Zřízení bednění základových patek</t>
  </si>
  <si>
    <t>1642700957</t>
  </si>
  <si>
    <t>0,3*0,3*4*(4+8)+2*(0,3+4,6)*0,8*5+2*(0,75+1,1)*0,6*4</t>
  </si>
  <si>
    <t>69</t>
  </si>
  <si>
    <t>275351122</t>
  </si>
  <si>
    <t>Odstranění bednění základových patek</t>
  </si>
  <si>
    <t>-846671022</t>
  </si>
  <si>
    <t>70</t>
  </si>
  <si>
    <t>279113132</t>
  </si>
  <si>
    <t>Základová zeď tl do 200 mm z tvárnic ztraceného bednění včetně výplně z betonu tř. C 16/20</t>
  </si>
  <si>
    <t>1933308904</t>
  </si>
  <si>
    <t>stojany na kola</t>
  </si>
  <si>
    <t>0,4*0,5*2*12</t>
  </si>
  <si>
    <t>Svislé a kompletní konstrukce</t>
  </si>
  <si>
    <t>71</t>
  </si>
  <si>
    <t>338171123R</t>
  </si>
  <si>
    <t>Osazování sloupků značek se zabetonováním</t>
  </si>
  <si>
    <t>1629156111</t>
  </si>
  <si>
    <t>72</t>
  </si>
  <si>
    <t>339921131</t>
  </si>
  <si>
    <t>Osazování betonových palisád do betonového základu v řadě výšky prvku do 0,5 m</t>
  </si>
  <si>
    <t>2115228529</t>
  </si>
  <si>
    <t>dle D1.1.2.a; D1.1.2.d</t>
  </si>
  <si>
    <t>73</t>
  </si>
  <si>
    <t>339921132</t>
  </si>
  <si>
    <t>Osazování betonových palisád do betonového základu v řadě výšky prvku přes 0,5 do 1 m</t>
  </si>
  <si>
    <t>276954661</t>
  </si>
  <si>
    <t>1,3+1,3+1,3+19,5+21</t>
  </si>
  <si>
    <t>74</t>
  </si>
  <si>
    <t>339921133</t>
  </si>
  <si>
    <t>Osazování betonových palisád do betonového základu v řadě výšky prvku přes 1 do 1,5 m</t>
  </si>
  <si>
    <t>-1281945293</t>
  </si>
  <si>
    <t>26+1,4</t>
  </si>
  <si>
    <t>75</t>
  </si>
  <si>
    <t>R301p1</t>
  </si>
  <si>
    <t>betonová palisáda šedá 165/120mm, š. 165mm, v=400mm</t>
  </si>
  <si>
    <t>1017951408</t>
  </si>
  <si>
    <t>9/0,12</t>
  </si>
  <si>
    <t>76</t>
  </si>
  <si>
    <t>R301p2</t>
  </si>
  <si>
    <t>betonová palisáda šedá 165/120mm, š. 165mm, v=600mm</t>
  </si>
  <si>
    <t>-348753499</t>
  </si>
  <si>
    <t>1,3/0,12+0,167</t>
  </si>
  <si>
    <t>77</t>
  </si>
  <si>
    <t>R301p3</t>
  </si>
  <si>
    <t>betonová palisáda šedá 165/120mm, š. 165mm, v=800mm</t>
  </si>
  <si>
    <t>-1292202425</t>
  </si>
  <si>
    <t>(1,3+19,5+21)/0,12+0,667</t>
  </si>
  <si>
    <t>78</t>
  </si>
  <si>
    <t>R301p4</t>
  </si>
  <si>
    <t>betonová palisáda šedá 165/120mm, š. 165mm, v=1000mm</t>
  </si>
  <si>
    <t>-120623424</t>
  </si>
  <si>
    <t>79</t>
  </si>
  <si>
    <t>R301p5</t>
  </si>
  <si>
    <t>betonová palisáda šedá 165/120mm, š. 165mm, v=1200mm</t>
  </si>
  <si>
    <t>281416976</t>
  </si>
  <si>
    <t>(1,4+26)/0,12+0,667</t>
  </si>
  <si>
    <t>Vodorovné konstrukce</t>
  </si>
  <si>
    <t>80</t>
  </si>
  <si>
    <t>451573111</t>
  </si>
  <si>
    <t>Lože pod potrubí otevřený výkop ze štěrkopísku</t>
  </si>
  <si>
    <t>-1907653558</t>
  </si>
  <si>
    <t>trativod*0,4*0,1</t>
  </si>
  <si>
    <t>chráničky*0,5*0,1</t>
  </si>
  <si>
    <t>Komunikace pozemní</t>
  </si>
  <si>
    <t>81</t>
  </si>
  <si>
    <t>564851111</t>
  </si>
  <si>
    <t>Podklad ze štěrkodrtě ŠD tl 150 mm</t>
  </si>
  <si>
    <t>1083916048</t>
  </si>
  <si>
    <t>plošná6060+plošná3030p+plošná3030s+křižovatka+žlutá+slepci</t>
  </si>
  <si>
    <t>82</t>
  </si>
  <si>
    <t>564871111</t>
  </si>
  <si>
    <t>Podklad ze štěrkodrtě ŠD tl 250 mm</t>
  </si>
  <si>
    <t>1578614220</t>
  </si>
  <si>
    <t>83</t>
  </si>
  <si>
    <t>564871116</t>
  </si>
  <si>
    <t>Podklad ze štěrkodrtě ŠD tl. 300 mm</t>
  </si>
  <si>
    <t>1254847832</t>
  </si>
  <si>
    <t>cyklo+plošná6060+plošná3030p+plošná3030s+křižovatka+slepci+žlutá+0,3*bo1025</t>
  </si>
  <si>
    <t>84</t>
  </si>
  <si>
    <t>596211111</t>
  </si>
  <si>
    <t>Kladení zámkové dlažby komunikací pro pěší tl 60 mm skupiny A pl do 100 m2</t>
  </si>
  <si>
    <t>-145662771</t>
  </si>
  <si>
    <t>křižovatka+slepci+žlutá</t>
  </si>
  <si>
    <t>85</t>
  </si>
  <si>
    <t>596211213</t>
  </si>
  <si>
    <t>Kladení zámkové dlažby komunikací pro pěší tl 80 mm skupiny A pl přes 300 m2</t>
  </si>
  <si>
    <t>-181979472</t>
  </si>
  <si>
    <t>86</t>
  </si>
  <si>
    <t>596811120</t>
  </si>
  <si>
    <t>Kladení betonové dlažby komunikací pro pěší do lože z kameniva vel do 0,09 m2 plochy do 50 m2</t>
  </si>
  <si>
    <t>-1001287394</t>
  </si>
  <si>
    <t>plošná3030p+plošná3030s</t>
  </si>
  <si>
    <t>87</t>
  </si>
  <si>
    <t>596811312</t>
  </si>
  <si>
    <t>Kladení velkoformátové betonové dlažby tl do 100 mm velikosti do 0,5 m2 pl přes 300 m2</t>
  </si>
  <si>
    <t>797256484</t>
  </si>
  <si>
    <t>88</t>
  </si>
  <si>
    <t>R007cbf</t>
  </si>
  <si>
    <t>dlažba zámková 200/200mm tl.80mm červená bez fazety</t>
  </si>
  <si>
    <t>-1470200676</t>
  </si>
  <si>
    <t>Přepočteno koeficientem 1,05 (pro prořez 5%)</t>
  </si>
  <si>
    <t>690,7*1,05 'Přepočtené koeficientem množství</t>
  </si>
  <si>
    <t>89</t>
  </si>
  <si>
    <t>R008pdt</t>
  </si>
  <si>
    <t>plošná dlažba tryskaná 60/60/6,2 cm šedá</t>
  </si>
  <si>
    <t>1462433899</t>
  </si>
  <si>
    <t>2906,8*1,05 'Přepočtené koeficientem množství</t>
  </si>
  <si>
    <t>90</t>
  </si>
  <si>
    <t>R009pdt2</t>
  </si>
  <si>
    <t>plošná dlažba tryskaná 30/30/6,2cm písková, řezaný formát</t>
  </si>
  <si>
    <t>1856052890</t>
  </si>
  <si>
    <t>91</t>
  </si>
  <si>
    <t>R010pdt3</t>
  </si>
  <si>
    <t>plošná dlažba 30/30/6 šedá</t>
  </si>
  <si>
    <t>995195265</t>
  </si>
  <si>
    <t>71,9*1,05 'Přepočtené koeficientem množství</t>
  </si>
  <si>
    <t>92</t>
  </si>
  <si>
    <t>R011zdsl</t>
  </si>
  <si>
    <t>zámková dlažba reliéfní červená 10/20cm, tl. 60mm</t>
  </si>
  <si>
    <t>-1464832141</t>
  </si>
  <si>
    <t>83,5*1,05 'Přepočtené koeficientem množství</t>
  </si>
  <si>
    <t>93</t>
  </si>
  <si>
    <t>R012zdzl</t>
  </si>
  <si>
    <t>zámková dlažba žlutá 10/20cm, tl. 60mm</t>
  </si>
  <si>
    <t>818924055</t>
  </si>
  <si>
    <t>50,5*1,05 'Přepočtené koeficientem množství</t>
  </si>
  <si>
    <t>94</t>
  </si>
  <si>
    <t>R013zdzlt</t>
  </si>
  <si>
    <t>zámková dlažba 20/20cm tl.60mm šedá</t>
  </si>
  <si>
    <t>570335259</t>
  </si>
  <si>
    <t>100,1*1,05 'Přepočtené koeficientem množství</t>
  </si>
  <si>
    <t>Trubní vedení</t>
  </si>
  <si>
    <t>95</t>
  </si>
  <si>
    <t>895983219R</t>
  </si>
  <si>
    <t>Zřízení vpusti kanalizační dvorní z dílců DN 300/100</t>
  </si>
  <si>
    <t>-946964824</t>
  </si>
  <si>
    <t>dle D1.1.2.e</t>
  </si>
  <si>
    <t>96</t>
  </si>
  <si>
    <t>899331111</t>
  </si>
  <si>
    <t>Výšková úprava uličního vstupu nebo vpusti do 200 mm zvýšením poklopu</t>
  </si>
  <si>
    <t>-164488910</t>
  </si>
  <si>
    <t>97</t>
  </si>
  <si>
    <t>R895dv</t>
  </si>
  <si>
    <t>dodání sestavy betonových dílců dvorní vpusti vč. mříže a pozink.  kalového koše</t>
  </si>
  <si>
    <t>1972612377</t>
  </si>
  <si>
    <t>98</t>
  </si>
  <si>
    <t>899431111</t>
  </si>
  <si>
    <t>Výšková úprava uličního vstupu nebo vpusti do 200 mm zvýšením krycího hrnce, šoupěte nebo hydrantu</t>
  </si>
  <si>
    <t>518816439</t>
  </si>
  <si>
    <t>Ostatní konstrukce a práce, bourání</t>
  </si>
  <si>
    <t>99</t>
  </si>
  <si>
    <t>914111111</t>
  </si>
  <si>
    <t>Montáž svislé dopravní značky do velikosti 1 m2 objímkami na sloupek nebo konzolu</t>
  </si>
  <si>
    <t>1380558946</t>
  </si>
  <si>
    <t>100</t>
  </si>
  <si>
    <t>40445419</t>
  </si>
  <si>
    <t>značka dopravní svislá nereflexní FeZn prolis D 500mm</t>
  </si>
  <si>
    <t>-1625938610</t>
  </si>
  <si>
    <t>101</t>
  </si>
  <si>
    <t>404452250</t>
  </si>
  <si>
    <t>sloupek Zn 60 - 350</t>
  </si>
  <si>
    <t>2044281461</t>
  </si>
  <si>
    <t>102</t>
  </si>
  <si>
    <t>404452400</t>
  </si>
  <si>
    <t>patka hliníková HP 60</t>
  </si>
  <si>
    <t>-2026209457</t>
  </si>
  <si>
    <t>103</t>
  </si>
  <si>
    <t>404452530</t>
  </si>
  <si>
    <t>víčko plastové na sloupek 60</t>
  </si>
  <si>
    <t>-1594943249</t>
  </si>
  <si>
    <t>104</t>
  </si>
  <si>
    <t>915131115</t>
  </si>
  <si>
    <t>Vodorovné dopravní značení přechody pro chodce, šipky, symboly základní žlutá barva</t>
  </si>
  <si>
    <t>436313633</t>
  </si>
  <si>
    <t>dle C4</t>
  </si>
  <si>
    <t>0,5*4*2*5+1*10+0,35*2*(4+4,4+4,6+5+4,3)</t>
  </si>
  <si>
    <t>105</t>
  </si>
  <si>
    <t>915621111</t>
  </si>
  <si>
    <t>Předznačení vodorovného plošného značení</t>
  </si>
  <si>
    <t>-1588130707</t>
  </si>
  <si>
    <t>106</t>
  </si>
  <si>
    <t>916231213</t>
  </si>
  <si>
    <t>Osazení chodníkového obrubníku betonového stojatého s boční opěrou do lože z betonu prostého</t>
  </si>
  <si>
    <t>1255628228</t>
  </si>
  <si>
    <t>107</t>
  </si>
  <si>
    <t>59217017</t>
  </si>
  <si>
    <t>obrubník betonový chodníkový 100x10x25 cm</t>
  </si>
  <si>
    <t>829314373</t>
  </si>
  <si>
    <t>dle D1.1.2.a; D1.1.2.c</t>
  </si>
  <si>
    <t>73,7+4,2+2,7+23,8+2*5,1+4+6,3+2,5+6,4+6,3+2,6+5,9+5,6+16*3,5+26,9+4,5+3*4,7+34,6+7+3*2+3,8+2*4,5+3,6+11,8+14,1</t>
  </si>
  <si>
    <t>16,5+2,7*2+5+3,5+10,7+3*3,2+14,9*2+4*3,5+19,5+2*(8+3,7)+3,1+5,4+57,2+26,1+10,7+2*15,9+2*0,5+3+4,2+7,1+7,1+4,2</t>
  </si>
  <si>
    <t>5+15,2+2*9,9+9,8*2+4,3*2+2*24,5+10,9+37,2+22,3+2*28+2*23,1+7,5*2+7,5*2+9,3*2+3,5+2,9+8,7+3+6,5+4,7+3,2</t>
  </si>
  <si>
    <t>1014,8*1,05 'Přepočtené koeficientem množství</t>
  </si>
  <si>
    <t>108</t>
  </si>
  <si>
    <t>R912S</t>
  </si>
  <si>
    <t>dodání a osazení bet.schodišťového stupně 1000/350/150mm vč. lože z drti tl.40mm (barva šedá, hladký)</t>
  </si>
  <si>
    <t>-719048570</t>
  </si>
  <si>
    <t>dle D1.1.2.a; D1.1.1</t>
  </si>
  <si>
    <t>3*4,25+10*5+4,6*7+4,4*7+6*4+0,25</t>
  </si>
  <si>
    <t>109</t>
  </si>
  <si>
    <t>919731123R</t>
  </si>
  <si>
    <t>Zarovnání styčné plochy podkladu nebo krytu živičného tl do 200 mm modifikovanou zálivkou</t>
  </si>
  <si>
    <t>-1073926006</t>
  </si>
  <si>
    <t>110</t>
  </si>
  <si>
    <t>919735113</t>
  </si>
  <si>
    <t>Řezání stávajícího živičného krytu hl do 150 mm</t>
  </si>
  <si>
    <t>2106016824</t>
  </si>
  <si>
    <t>7,32+5,73+8,9+2,2+11,2+11,2+124,2+32,7+58,3+65,6+65,6+52,7+29,4</t>
  </si>
  <si>
    <t>111</t>
  </si>
  <si>
    <t>938908411</t>
  </si>
  <si>
    <t>Čištění vozovek splachováním vodou</t>
  </si>
  <si>
    <t>-42242829</t>
  </si>
  <si>
    <t>112</t>
  </si>
  <si>
    <t>981513114</t>
  </si>
  <si>
    <t>Demolice konstrukcí objektů z betonu železového těžkou mechanizací</t>
  </si>
  <si>
    <t>460238579</t>
  </si>
  <si>
    <t>zídky</t>
  </si>
  <si>
    <t>42,8*1,2</t>
  </si>
  <si>
    <t>113</t>
  </si>
  <si>
    <t>LV1</t>
  </si>
  <si>
    <t>lavička (LV) - dodání vč. montáže</t>
  </si>
  <si>
    <t>1265745310</t>
  </si>
  <si>
    <t>114</t>
  </si>
  <si>
    <t>OK</t>
  </si>
  <si>
    <t>odpadkový koš (OK) - dodání vč. montáže a kotvení</t>
  </si>
  <si>
    <t>-1126492962</t>
  </si>
  <si>
    <t>115</t>
  </si>
  <si>
    <t>R358st</t>
  </si>
  <si>
    <t>stojan na kola (SK) - ocel RAL 7016 - dodání a montáž vč.kotvení</t>
  </si>
  <si>
    <t>-1206409763</t>
  </si>
  <si>
    <t>116</t>
  </si>
  <si>
    <t>R901111</t>
  </si>
  <si>
    <t>reprofilace povrchu stávajících konstrukcí schodišť v podchodech (zděná zábradlí, stěny) - adhezní můstek, armovací sklolaminátová tkanina, stěrka, probarvená omítka RAL 7016 - mtž vč. dodání, vč. odstranění nesoudržných částí povrchů</t>
  </si>
  <si>
    <t>1909186685</t>
  </si>
  <si>
    <t>10*2+15+30</t>
  </si>
  <si>
    <t>117</t>
  </si>
  <si>
    <t>020</t>
  </si>
  <si>
    <t>ochrana a úprava teplovodního kolektoru - reprofilace sanačními hmotami na bázi polymerbetonu, opatření 2x penetračním asfaltovým lakem + dvojnásobná izolace natavením hydroizolačními SBS asfaltovými pásy</t>
  </si>
  <si>
    <t>795238201</t>
  </si>
  <si>
    <t>dle C3; D1.1.1</t>
  </si>
  <si>
    <t>4,5*4+10*12*6</t>
  </si>
  <si>
    <t>118</t>
  </si>
  <si>
    <t>R901dl</t>
  </si>
  <si>
    <t>demontáž lavičky vč. odvozu a likvidace</t>
  </si>
  <si>
    <t>79182598</t>
  </si>
  <si>
    <t>119</t>
  </si>
  <si>
    <t>R981</t>
  </si>
  <si>
    <t>vybourání uliční betonové vpusti vč.likvidace, utěsnění potrubí a odvozu</t>
  </si>
  <si>
    <t>2141909535</t>
  </si>
  <si>
    <t>120</t>
  </si>
  <si>
    <t>R902kv</t>
  </si>
  <si>
    <t>demontáž betonových květináčů vč. likvidace</t>
  </si>
  <si>
    <t>314307719</t>
  </si>
  <si>
    <t>121</t>
  </si>
  <si>
    <t>R903oo</t>
  </si>
  <si>
    <t>demontáž a repase košů na tříděný odpad - vyčištění a nátěr lakem RAL 7016, zpětná montáž</t>
  </si>
  <si>
    <t>896634580</t>
  </si>
  <si>
    <t>122</t>
  </si>
  <si>
    <t>R903to</t>
  </si>
  <si>
    <t>demontáž košů vč. odvozu na sklad správce</t>
  </si>
  <si>
    <t>1917116730</t>
  </si>
  <si>
    <t>123</t>
  </si>
  <si>
    <t>R904pp</t>
  </si>
  <si>
    <t>demontáž a likvidace plakátovacích ploch</t>
  </si>
  <si>
    <t>515464713</t>
  </si>
  <si>
    <t>124</t>
  </si>
  <si>
    <t>R999plr</t>
  </si>
  <si>
    <t>repase plastiky - vyčištění, odstranění rzi, tmelení, obnova nátěru celoplošně</t>
  </si>
  <si>
    <t>-200032381</t>
  </si>
  <si>
    <t>125</t>
  </si>
  <si>
    <t>R999pltr</t>
  </si>
  <si>
    <t>demontáž a transfer stávající kovové plastiky na dílnu k repasi</t>
  </si>
  <si>
    <t>601079620</t>
  </si>
  <si>
    <t>126</t>
  </si>
  <si>
    <t>R999pltrzp</t>
  </si>
  <si>
    <t>zpětný transfer plastiky na místo vč. montáže</t>
  </si>
  <si>
    <t>980477313</t>
  </si>
  <si>
    <t>127</t>
  </si>
  <si>
    <t>R999plzkce</t>
  </si>
  <si>
    <t>základová konstrukce plastiky z oceli a betonu vč. výkopu, konzol, kotevní sady a kotevní desky dle D1.1.2.c - dodání a montáž</t>
  </si>
  <si>
    <t>1583131538</t>
  </si>
  <si>
    <t>997</t>
  </si>
  <si>
    <t>Přesun sutě</t>
  </si>
  <si>
    <t>128</t>
  </si>
  <si>
    <t>997006512</t>
  </si>
  <si>
    <t>Vodorovné doprava suti s naložením a složením na skládku do 1 km</t>
  </si>
  <si>
    <t>-410778250</t>
  </si>
  <si>
    <t>129</t>
  </si>
  <si>
    <t>997006519</t>
  </si>
  <si>
    <t>Příplatek k vodorovnému přemístění suti na skládku ZKD 1 km přes 1 km</t>
  </si>
  <si>
    <t>1642746766</t>
  </si>
  <si>
    <t>5743,651*9 'Přepočtené koeficientem množství</t>
  </si>
  <si>
    <t>130</t>
  </si>
  <si>
    <t>997221645RR</t>
  </si>
  <si>
    <t>Poplatek za uložení na skládce (skládkovné) odpadu asfaltového s obsahem dehtu</t>
  </si>
  <si>
    <t>1823388132</t>
  </si>
  <si>
    <t>131</t>
  </si>
  <si>
    <t>997221825R</t>
  </si>
  <si>
    <t>Poplatek za uložení na skládce (skládkovné) stavebního odpadu železobetonového kód odpadu 170 101</t>
  </si>
  <si>
    <t>-1335249944</t>
  </si>
  <si>
    <t>123,778</t>
  </si>
  <si>
    <t>132</t>
  </si>
  <si>
    <t>997221855R</t>
  </si>
  <si>
    <t>Poplatek za uložení na skládce (skládkovné) zeminy a kameniva kód odpadu 170 504</t>
  </si>
  <si>
    <t>1847827020</t>
  </si>
  <si>
    <t>1066,077</t>
  </si>
  <si>
    <t>133</t>
  </si>
  <si>
    <t>997221861</t>
  </si>
  <si>
    <t>Poplatek za uložení stavebního odpadu na recyklační skládce (skládkovné) z prostého betonu pod kódem 17 01 01</t>
  </si>
  <si>
    <t>-754276448</t>
  </si>
  <si>
    <t>3260,125+62,956</t>
  </si>
  <si>
    <t>998</t>
  </si>
  <si>
    <t>Přesun hmot</t>
  </si>
  <si>
    <t>134</t>
  </si>
  <si>
    <t>998225111</t>
  </si>
  <si>
    <t>Přesun hmot pro pozemní komunikace s krytem z kamene, monolitickým betonovým nebo živičným</t>
  </si>
  <si>
    <t>-2018903551</t>
  </si>
  <si>
    <t>PSV</t>
  </si>
  <si>
    <t>Práce a dodávky PSV</t>
  </si>
  <si>
    <t>711</t>
  </si>
  <si>
    <t>Izolace proti vodě, vlhkosti a plynům</t>
  </si>
  <si>
    <t>135</t>
  </si>
  <si>
    <t>711112012</t>
  </si>
  <si>
    <t>Provedení izolace proti zemní vlhkosti svislé za studena nátěrem tekutou lepenkou</t>
  </si>
  <si>
    <t>-1723527907</t>
  </si>
  <si>
    <t>136</t>
  </si>
  <si>
    <t>711132101</t>
  </si>
  <si>
    <t>Provedení izolace proti zemní vlhkosti pásy na sucho svislé AIP nebo tkaninou</t>
  </si>
  <si>
    <t>2075056622</t>
  </si>
  <si>
    <t>styk s budovou</t>
  </si>
  <si>
    <t>(443+2*2)*0,6</t>
  </si>
  <si>
    <t>137</t>
  </si>
  <si>
    <t>628560000</t>
  </si>
  <si>
    <t xml:space="preserve">pás asfaltovaný modifikovaný SBS </t>
  </si>
  <si>
    <t>-821230180</t>
  </si>
  <si>
    <t>Přepočteno koeficientem 1,1 (pro prořez 10%)</t>
  </si>
  <si>
    <t>268,2*1,1 'Přepočtené koeficientem množství</t>
  </si>
  <si>
    <t>138</t>
  </si>
  <si>
    <t>R711gs</t>
  </si>
  <si>
    <t>Gumoasfaltová hydroizolace 10 kg</t>
  </si>
  <si>
    <t>2117017449</t>
  </si>
  <si>
    <t>(izolace/2)/10</t>
  </si>
  <si>
    <t>762</t>
  </si>
  <si>
    <t>Konstrukce tesařské</t>
  </si>
  <si>
    <t>139</t>
  </si>
  <si>
    <t>762521108</t>
  </si>
  <si>
    <t>Položení podlahy z hrubých fošen na sraz</t>
  </si>
  <si>
    <t>-840060761</t>
  </si>
  <si>
    <t>dle D1.1.2.c</t>
  </si>
  <si>
    <t>lavičky v přístřešku MHD</t>
  </si>
  <si>
    <t>3,2*0,415*2</t>
  </si>
  <si>
    <t>140</t>
  </si>
  <si>
    <t>60516111</t>
  </si>
  <si>
    <t>řezivo modřínové sušené hoblované tl 50mm</t>
  </si>
  <si>
    <t>437398780</t>
  </si>
  <si>
    <t>sedáky*0,05</t>
  </si>
  <si>
    <t>141</t>
  </si>
  <si>
    <t>762595001</t>
  </si>
  <si>
    <t>Spojovací prostředky pro položení dřevěných podlah a zakrytí kanálů</t>
  </si>
  <si>
    <t>-374524645</t>
  </si>
  <si>
    <t>142</t>
  </si>
  <si>
    <t>783101203</t>
  </si>
  <si>
    <t>Jemné obroušení podkladu truhlářských konstrukcí před provedením nátěru</t>
  </si>
  <si>
    <t>1130783310</t>
  </si>
  <si>
    <t>sedáky*2</t>
  </si>
  <si>
    <t>143</t>
  </si>
  <si>
    <t>783101401</t>
  </si>
  <si>
    <t>Ometení podkladu truhlářských konstrukcí před provedením nátěru</t>
  </si>
  <si>
    <t>-1240746729</t>
  </si>
  <si>
    <t>144</t>
  </si>
  <si>
    <t>783123121</t>
  </si>
  <si>
    <t>Dvojnásobný napouštěcí fungicidní akrylátový nátěr truhlářských konstrukcí</t>
  </si>
  <si>
    <t>-1043917909</t>
  </si>
  <si>
    <t>145</t>
  </si>
  <si>
    <t>783124101</t>
  </si>
  <si>
    <t>Základní jednonásobný akrylátový nátěr truhlářských konstrukcí</t>
  </si>
  <si>
    <t>-98871293</t>
  </si>
  <si>
    <t>146</t>
  </si>
  <si>
    <t>783128101</t>
  </si>
  <si>
    <t>Lazurovací jednonásobný akrylátový nátěr truhlářských konstrukcí</t>
  </si>
  <si>
    <t>-1005260384</t>
  </si>
  <si>
    <t>147</t>
  </si>
  <si>
    <t>783132101</t>
  </si>
  <si>
    <t>Lokální tmelení truhlářských konstrukcí včetně přebroušení epoxidovým tmelem plochy do 10%</t>
  </si>
  <si>
    <t>-787345156</t>
  </si>
  <si>
    <t>767</t>
  </si>
  <si>
    <t>Konstrukce zámečnické</t>
  </si>
  <si>
    <t>148</t>
  </si>
  <si>
    <t>767161823</t>
  </si>
  <si>
    <t>Demontáž zábradlí schodišťového nerozebíratelného hmotnosti 1 m zábradlí do 20 kg do suti</t>
  </si>
  <si>
    <t>-1673747613</t>
  </si>
  <si>
    <t>2*7</t>
  </si>
  <si>
    <t>149</t>
  </si>
  <si>
    <t>R301ocm</t>
  </si>
  <si>
    <t xml:space="preserve">nosná ocelová konstrukce přístřešku z žárového zinku + nátěr RAL7016 - dodání + montáž </t>
  </si>
  <si>
    <t>-1106092295</t>
  </si>
  <si>
    <t>850</t>
  </si>
  <si>
    <t>150</t>
  </si>
  <si>
    <t>R301hrz</t>
  </si>
  <si>
    <t xml:space="preserve">nosná ocelová konstrukce hrazení z žárového zinku + nátěr RAL7016 - dodání + montáž </t>
  </si>
  <si>
    <t>-72994236</t>
  </si>
  <si>
    <t>dle D1.1.2.c; D1.1.2.a</t>
  </si>
  <si>
    <t>5*33,5*5</t>
  </si>
  <si>
    <t>151</t>
  </si>
  <si>
    <t>R301hrzv</t>
  </si>
  <si>
    <t>výplň hrazení z tahokovu A/MR-62x20x3 nerez  - dodání + montáž vč.kotvení</t>
  </si>
  <si>
    <t>-1449064064</t>
  </si>
  <si>
    <t>1,3*0,74*5*5</t>
  </si>
  <si>
    <t>152</t>
  </si>
  <si>
    <t>R302ps</t>
  </si>
  <si>
    <t>střecha z polykarbonátových čirých desek tl. 10mm UV stabilní vč. krycích lišt a kotvení - dodání a montáž</t>
  </si>
  <si>
    <t>-1435946286</t>
  </si>
  <si>
    <t>11,24*1,932</t>
  </si>
  <si>
    <t>R302psbs</t>
  </si>
  <si>
    <t>bezpečnostní kalené sklo přístřešku tl. 10mm - dodání a montáž vč. kotvení</t>
  </si>
  <si>
    <t>1691884546</t>
  </si>
  <si>
    <t>21,5</t>
  </si>
  <si>
    <t>154</t>
  </si>
  <si>
    <t>R302ks</t>
  </si>
  <si>
    <t>kotvení přístřešku - 4x nerez. závitová tyč dl. 300mm M20 s nerez maticemi a kotevní patkou 250/250/10mm žár. zinek - dodání a montáž</t>
  </si>
  <si>
    <t>-1530134736</t>
  </si>
  <si>
    <t>155</t>
  </si>
  <si>
    <t>R767001</t>
  </si>
  <si>
    <t>zábradlí z oceli s třítyčovou výplní (spodní zarážka pro hůl), madlo a sloupky ∅40/2mm, výplň ∅20/2mm, žárové zinkování dle DIN EN ISO 1461,  tryskání - sweping, základní nátěr epoxidový + vrchní nátěr polyuretanový vč.kotvení</t>
  </si>
  <si>
    <t>-1067244525</t>
  </si>
  <si>
    <t>dle D1.1.2.a; D1.1.2.c; D1.1.2.d</t>
  </si>
  <si>
    <t>1,09*(5,3+19,5+21+26+9+3,9+8,9)</t>
  </si>
  <si>
    <t>156</t>
  </si>
  <si>
    <t>R76700122</t>
  </si>
  <si>
    <t>madlo ∅40/2mm, konzolky ∅20/2mm, krycí rozety, žárové zinkování dle DIN EN ISO 1461,  tryskání - sweping, základní nátěr epoxidový + vrchní nátěr polyuretanový vč.kotvení do zdiva</t>
  </si>
  <si>
    <t>512</t>
  </si>
  <si>
    <t>1740277326</t>
  </si>
  <si>
    <t>1,09*(11,2+1,05+2,1)</t>
  </si>
  <si>
    <t>Práce a dodávky M</t>
  </si>
  <si>
    <t>46-M</t>
  </si>
  <si>
    <t>Zemní práce při extr.mont.pracích</t>
  </si>
  <si>
    <t>157</t>
  </si>
  <si>
    <t>460070753</t>
  </si>
  <si>
    <t>Hloubení nezapažených jam pro ostatní konstrukce ručně v hornině tř 3</t>
  </si>
  <si>
    <t>-1271329782</t>
  </si>
  <si>
    <t>sondy</t>
  </si>
  <si>
    <t>2*25</t>
  </si>
  <si>
    <t>158</t>
  </si>
  <si>
    <t>460520174</t>
  </si>
  <si>
    <t>Montáž trubek ochranných plastových ohebných do 110 mm uložených do rýhy</t>
  </si>
  <si>
    <t>-1950699383</t>
  </si>
  <si>
    <t>2*chráničky</t>
  </si>
  <si>
    <t>159</t>
  </si>
  <si>
    <t>345713550R</t>
  </si>
  <si>
    <t>trubka elektroinstalační d110mm</t>
  </si>
  <si>
    <t>122947050</t>
  </si>
  <si>
    <t>8+4*15+4*12,5+10+25</t>
  </si>
  <si>
    <t>153*1,05 'Přepočtené koeficientem množství</t>
  </si>
  <si>
    <t>160</t>
  </si>
  <si>
    <t>R46001</t>
  </si>
  <si>
    <t>dělená chránička z plastu D110mm</t>
  </si>
  <si>
    <t>1395168001</t>
  </si>
  <si>
    <t>rýhy</t>
  </si>
  <si>
    <t>246,809</t>
  </si>
  <si>
    <t>šachty</t>
  </si>
  <si>
    <t>75,81</t>
  </si>
  <si>
    <t>pažení1</t>
  </si>
  <si>
    <t>470,112</t>
  </si>
  <si>
    <t>pažení2</t>
  </si>
  <si>
    <t>159,6</t>
  </si>
  <si>
    <t>322,619</t>
  </si>
  <si>
    <t>lože</t>
  </si>
  <si>
    <t>16,585</t>
  </si>
  <si>
    <t>97,644</t>
  </si>
  <si>
    <t>004 - SO 301 ODVODNĚNÍ KOMUNIKACE - uznatelné</t>
  </si>
  <si>
    <t>zásyp</t>
  </si>
  <si>
    <t>183,03</t>
  </si>
  <si>
    <t>potrubí</t>
  </si>
  <si>
    <t>157,95</t>
  </si>
  <si>
    <t>fr032</t>
  </si>
  <si>
    <t>46,025</t>
  </si>
  <si>
    <t>132354205</t>
  </si>
  <si>
    <t>Hloubení zapažených rýh š do 2000 mm v hornině třídy těžitelnosti II, skupiny 4 objem do 1000 m3</t>
  </si>
  <si>
    <t>-1838797822</t>
  </si>
  <si>
    <t>dle D1.2.3.c</t>
  </si>
  <si>
    <t>1,05*(5,54*1,8+71,35*1,5+3,75*1,5+54,26*1,4+0,75*1,8+16,7*1,6)+1,05*1,5*(0,8+3,9+0,4+0,5)</t>
  </si>
  <si>
    <t>133354103</t>
  </si>
  <si>
    <t>Hloubení šachet zapažených v hornině třídy těžitelnosti II, skupiny 4 objem do 100 m3</t>
  </si>
  <si>
    <t>-703451488</t>
  </si>
  <si>
    <t>dle D1.2.3.e</t>
  </si>
  <si>
    <t>1,9*1,9*(9+2*6)</t>
  </si>
  <si>
    <t>151101101</t>
  </si>
  <si>
    <t>Zřízení příložného pažení a rozepření stěn rýh hl do 2 m</t>
  </si>
  <si>
    <t>-1090764631</t>
  </si>
  <si>
    <t>(rýhy/1,05)*2</t>
  </si>
  <si>
    <t>151101111</t>
  </si>
  <si>
    <t>Odstranění příložného pažení a rozepření stěn rýh hl do 2 m</t>
  </si>
  <si>
    <t>-1827232328</t>
  </si>
  <si>
    <t>151301103</t>
  </si>
  <si>
    <t>Zřízení hnaného pažení a rozepření stěn rýh hl do 8 m</t>
  </si>
  <si>
    <t>522723509</t>
  </si>
  <si>
    <t>1,9*4*(9+2*6)</t>
  </si>
  <si>
    <t>151301113</t>
  </si>
  <si>
    <t>Odstranění hnaného pažení a rozepření stěn rýh hl do 8 m</t>
  </si>
  <si>
    <t>-1235305771</t>
  </si>
  <si>
    <t>1859308770</t>
  </si>
  <si>
    <t>rýhy+šachty</t>
  </si>
  <si>
    <t>-519232885</t>
  </si>
  <si>
    <t>1453147879</t>
  </si>
  <si>
    <t>-997745643</t>
  </si>
  <si>
    <t>174151101</t>
  </si>
  <si>
    <t>Zásyp jam, šachet rýh nebo kolem objektů sypaninou se zhutněním</t>
  </si>
  <si>
    <t>843273681</t>
  </si>
  <si>
    <t>rýhy+šachty-lože-obsyp-pi*0,62*0,62*(9+2*6)</t>
  </si>
  <si>
    <t>1528581323</t>
  </si>
  <si>
    <t>potrubí*0,45*1,05</t>
  </si>
  <si>
    <t>fr032/2</t>
  </si>
  <si>
    <t>583441720</t>
  </si>
  <si>
    <t>štěrkodrť frakce 0-32 třída C</t>
  </si>
  <si>
    <t>-1411906316</t>
  </si>
  <si>
    <t>dle D2.1.b.4</t>
  </si>
  <si>
    <t>pi*0,5*0,5*0,3*2*3</t>
  </si>
  <si>
    <t>((pi*0,85*0,85)-(pi*0,62*0,62))*(9+2*6)*2</t>
  </si>
  <si>
    <t>583442000</t>
  </si>
  <si>
    <t>štěrkodrť frakce 0-63 třída C</t>
  </si>
  <si>
    <t>-1624995932</t>
  </si>
  <si>
    <t>zásyp*1,9</t>
  </si>
  <si>
    <t>583373310R</t>
  </si>
  <si>
    <t>štěrkopísek frakce 0-22</t>
  </si>
  <si>
    <t>-742715401</t>
  </si>
  <si>
    <t>potrubí*1,05*0,45*2</t>
  </si>
  <si>
    <t>451572111</t>
  </si>
  <si>
    <t>Lože pod potrubí otevřený výkop z kameniva drobného těženého</t>
  </si>
  <si>
    <t>837884814</t>
  </si>
  <si>
    <t>potrubí*1,05*0,1</t>
  </si>
  <si>
    <t>871313121</t>
  </si>
  <si>
    <t>Montáž kanalizačního potrubí z PVC těsněné gumovým kroužkem otevřený výkop sklon do 20 % DN 160</t>
  </si>
  <si>
    <t>-1147334880</t>
  </si>
  <si>
    <t>134,9+0,75+16,7+0,4+0,8+3,9+0,5</t>
  </si>
  <si>
    <t>871315221R</t>
  </si>
  <si>
    <t>montáž potrubí uvnitř šachty vč. tvarovek</t>
  </si>
  <si>
    <t>21428836</t>
  </si>
  <si>
    <t>7+2*4</t>
  </si>
  <si>
    <t>894211111RR</t>
  </si>
  <si>
    <t xml:space="preserve">zřízení vsakovací šachty </t>
  </si>
  <si>
    <t>30215506</t>
  </si>
  <si>
    <t>dle D1.2.3.a</t>
  </si>
  <si>
    <t>9+2*6</t>
  </si>
  <si>
    <t>R156415</t>
  </si>
  <si>
    <t>poklop s rámem B125 - beton + litina, větraný vč. tlumící vložky</t>
  </si>
  <si>
    <t>-896563353</t>
  </si>
  <si>
    <t>286114600</t>
  </si>
  <si>
    <t>trubka kanalizace plastová KGEM-160x1000 mm SN8</t>
  </si>
  <si>
    <t>-1298833885</t>
  </si>
  <si>
    <t>uvnitř šachet</t>
  </si>
  <si>
    <t>172,95*1,05 'Přepočtené koeficientem množství</t>
  </si>
  <si>
    <t>R112255</t>
  </si>
  <si>
    <t xml:space="preserve">betonová skruž 1000/1000/120mm  </t>
  </si>
  <si>
    <t>1864365120</t>
  </si>
  <si>
    <t>5+5+8</t>
  </si>
  <si>
    <t>R131214</t>
  </si>
  <si>
    <t>betonový konus 1000/625mm s kapsovým stupadlem</t>
  </si>
  <si>
    <t>-57700611</t>
  </si>
  <si>
    <t>R806</t>
  </si>
  <si>
    <t>PRSTENEC VYROVNÁVACÍ BETON 625x120/100mm</t>
  </si>
  <si>
    <t>-1447013017</t>
  </si>
  <si>
    <t>R809</t>
  </si>
  <si>
    <t>PRSTENEC VYROVNÁVACÍ BETON 625x120/40mm</t>
  </si>
  <si>
    <t>1623811876</t>
  </si>
  <si>
    <t>894812003</t>
  </si>
  <si>
    <t>Revizní a čistící šachta z PP šachtové dno DN 400/150 pravý a levý přítok</t>
  </si>
  <si>
    <t>2019396038</t>
  </si>
  <si>
    <t>894812033</t>
  </si>
  <si>
    <t>Revizní a čistící šachta z PP DN 400 šachtová roura korugovaná bez hrdla světlé hloubky 2000 mm</t>
  </si>
  <si>
    <t>-1186424781</t>
  </si>
  <si>
    <t>894812041</t>
  </si>
  <si>
    <t>Příplatek k rourám revizní a čistící šachty z PP DN 400 za uříznutí šachtové roury</t>
  </si>
  <si>
    <t>-370378425</t>
  </si>
  <si>
    <t>894812062</t>
  </si>
  <si>
    <t>Revizní a čistící šachta z PP DN 400 poklop litinový s betonovým rámem pro třídu zatížení B125</t>
  </si>
  <si>
    <t>-1603966934</t>
  </si>
  <si>
    <t>899103112</t>
  </si>
  <si>
    <t>Osazení poklopů litinových nebo ocelových včetně rámů pro třídu zatížení B125, C250</t>
  </si>
  <si>
    <t>-360242293</t>
  </si>
  <si>
    <t>R801otv</t>
  </si>
  <si>
    <t>navrtání otvorů do spodních skruží</t>
  </si>
  <si>
    <t>-1024897630</t>
  </si>
  <si>
    <t>6*18*3</t>
  </si>
  <si>
    <t>R801tv</t>
  </si>
  <si>
    <t>dodání a montáž tvarovek, geotextilie a dlaždic uvnitř šachet</t>
  </si>
  <si>
    <t>226063983</t>
  </si>
  <si>
    <t>938906143R</t>
  </si>
  <si>
    <t>Pročištění potrubí DN 130-160</t>
  </si>
  <si>
    <t>777624505</t>
  </si>
  <si>
    <t>čištění před kamerovou revizí</t>
  </si>
  <si>
    <t>R901N</t>
  </si>
  <si>
    <t>jádrová navrtávka D150 vč. speciální vodotěsné průchodky vč. dodání materiálu</t>
  </si>
  <si>
    <t>-1206714847</t>
  </si>
  <si>
    <t>998276201R</t>
  </si>
  <si>
    <t>Přesun hmot, trub.vedení plast. obsypaná kamenivem</t>
  </si>
  <si>
    <t>617994883</t>
  </si>
  <si>
    <t>005 - SO 301 ODVODNĚNÍ KOMUNIKACE - neuznatelné</t>
  </si>
  <si>
    <t>359901211</t>
  </si>
  <si>
    <t>Monitoring stoky jakékoli výšky na nové kanalizaci</t>
  </si>
  <si>
    <t>1080857708</t>
  </si>
  <si>
    <t>dle D1.1.b.4</t>
  </si>
  <si>
    <t>17,8</t>
  </si>
  <si>
    <t>892312121</t>
  </si>
  <si>
    <t>Tlaková zkouška vzduchem potrubí DN 150 těsnícím vakem ucpávkovým</t>
  </si>
  <si>
    <t>úsek</t>
  </si>
  <si>
    <t>454740388</t>
  </si>
  <si>
    <t>27,3</t>
  </si>
  <si>
    <t>fontány</t>
  </si>
  <si>
    <t>22,88</t>
  </si>
  <si>
    <t>45,41</t>
  </si>
  <si>
    <t>79,68</t>
  </si>
  <si>
    <t>85,5</t>
  </si>
  <si>
    <t>95,59</t>
  </si>
  <si>
    <t>1,365</t>
  </si>
  <si>
    <t>006 - SO 302 PŘÍPOJKA, ROZVOD VODY A FONTÁNA - uznatelné</t>
  </si>
  <si>
    <t>9,33</t>
  </si>
  <si>
    <t>64,151</t>
  </si>
  <si>
    <t>0,5</t>
  </si>
  <si>
    <t>potrubí2</t>
  </si>
  <si>
    <t>12,5</t>
  </si>
  <si>
    <t>6,373</t>
  </si>
  <si>
    <t>5,325</t>
  </si>
  <si>
    <t>potrubí322</t>
  </si>
  <si>
    <t>21,2</t>
  </si>
  <si>
    <t>potrubí32</t>
  </si>
  <si>
    <t>180,5</t>
  </si>
  <si>
    <t>cyky525</t>
  </si>
  <si>
    <t>cyky325</t>
  </si>
  <si>
    <t>dvr75</t>
  </si>
  <si>
    <t xml:space="preserve">    741 - Elektroinstalace - silnoproud</t>
  </si>
  <si>
    <t xml:space="preserve">    21-M - Elektromontáže</t>
  </si>
  <si>
    <t>1689856635</t>
  </si>
  <si>
    <t>dle D1.3.2.a</t>
  </si>
  <si>
    <t>1,05*2*(0,5+12,5)</t>
  </si>
  <si>
    <t>2*6,5*2,2*0,8</t>
  </si>
  <si>
    <t>273149005</t>
  </si>
  <si>
    <t>dle D1.3.2.e</t>
  </si>
  <si>
    <t>1,9*1,9*6+2,5*2,5*3,8</t>
  </si>
  <si>
    <t>-375729515</t>
  </si>
  <si>
    <t>(rýhy/1,05)*2+0,8*2*(2*6,5+2,4+1,9)</t>
  </si>
  <si>
    <t>-618026484</t>
  </si>
  <si>
    <t>1172326804</t>
  </si>
  <si>
    <t>1,9*4*6+1,9+2,5*3,8*4</t>
  </si>
  <si>
    <t>-2127147544</t>
  </si>
  <si>
    <t>-1223883464</t>
  </si>
  <si>
    <t>rýhy+šachty+fontány</t>
  </si>
  <si>
    <t>-1796885524</t>
  </si>
  <si>
    <t>985764003</t>
  </si>
  <si>
    <t>-1216287571</t>
  </si>
  <si>
    <t>288933590</t>
  </si>
  <si>
    <t>rýhy+šachty-lože-obsyp-pi*0,62*0,62*6-pi*0,9*0,9*3,2+fontány-0,75*5,1*0,7*2</t>
  </si>
  <si>
    <t>136309940</t>
  </si>
  <si>
    <t>(potrubí+potrubí2)*0,45*1,05</t>
  </si>
  <si>
    <t>1455578463</t>
  </si>
  <si>
    <t>((pi*0,85*0,85)-(pi*0,62*0,62))*6</t>
  </si>
  <si>
    <t>-2086781309</t>
  </si>
  <si>
    <t>-328038830</t>
  </si>
  <si>
    <t>1719282383</t>
  </si>
  <si>
    <t>1,9*(fontány-2*0,75*5,1*0,7)</t>
  </si>
  <si>
    <t>422686338</t>
  </si>
  <si>
    <t>(2*5,506+1,4+0,9)*0,2*2</t>
  </si>
  <si>
    <t>1026069929</t>
  </si>
  <si>
    <t>Přepočteno koeficientem 1,5 (pro prořez a přesahy 50%)</t>
  </si>
  <si>
    <t>5,325*1,5 'Přepočtené koeficientem množství</t>
  </si>
  <si>
    <t>594985920</t>
  </si>
  <si>
    <t>0,5*(1,4+0,9)*5,1*2</t>
  </si>
  <si>
    <t>451541111</t>
  </si>
  <si>
    <t>Lože pod potrubí otevřený výkop ze štěrkodrtě</t>
  </si>
  <si>
    <t>714477480</t>
  </si>
  <si>
    <t>2*2*0,1+2,5*2,5*0,1</t>
  </si>
  <si>
    <t>-1896128080</t>
  </si>
  <si>
    <t>(potrubí+potrubí2)*1,05*0,1</t>
  </si>
  <si>
    <t>452311141</t>
  </si>
  <si>
    <t>Podkladní desky z betonu prostého tř. C 16/20 otevřený výkop</t>
  </si>
  <si>
    <t>-1389859069</t>
  </si>
  <si>
    <t>1,65*1,65*0,1+2*2*0,1</t>
  </si>
  <si>
    <t>R45grd</t>
  </si>
  <si>
    <t>krycí desky z černého granitu tl. 10cm vč. otvorů a zabroušení hran (prvky dl. 1,7m) - dodání a montáž</t>
  </si>
  <si>
    <t>-491894914</t>
  </si>
  <si>
    <t>0,5*(0,52+0,98)*5,1*2</t>
  </si>
  <si>
    <t>871161141RR</t>
  </si>
  <si>
    <t>Montáž potrubí z PE100 SDR 11, D 32 x 3,0 mm u fontány a v šachtách</t>
  </si>
  <si>
    <t>-834605964</t>
  </si>
  <si>
    <t>6*1,2+3*3+5</t>
  </si>
  <si>
    <t>871161211</t>
  </si>
  <si>
    <t>Montáž potrubí z PE100 SDR 11 otevřený výkop svařovaných elektrotvarovkou D 32 x 3,0 mm</t>
  </si>
  <si>
    <t>1444769691</t>
  </si>
  <si>
    <t>dle D1.3.2.d</t>
  </si>
  <si>
    <t>79+81+2+1+2,3+15,2</t>
  </si>
  <si>
    <t>286135950</t>
  </si>
  <si>
    <t>potrubí dvouvrstvé PE100 s 10% signalizační vrstvou, SDR 11, 32x3,0. L=12m</t>
  </si>
  <si>
    <t>-1784272048</t>
  </si>
  <si>
    <t>potrubí32+potrubí322</t>
  </si>
  <si>
    <t>201,7*1,05 'Přepočtené koeficientem množství</t>
  </si>
  <si>
    <t>286149610123</t>
  </si>
  <si>
    <t>T KUS ELEKTRO   32/  32  PE 100 SDR 11</t>
  </si>
  <si>
    <t>-67963643</t>
  </si>
  <si>
    <t>R803</t>
  </si>
  <si>
    <t>KOLENO ELEKTRO    32/45° PE 100 SDR 11</t>
  </si>
  <si>
    <t>283267715</t>
  </si>
  <si>
    <t>R804</t>
  </si>
  <si>
    <t>KOLENO ELEKTRO    32/30° PE 100 SDR 11</t>
  </si>
  <si>
    <t>-1329024871</t>
  </si>
  <si>
    <t>R8045</t>
  </si>
  <si>
    <t>KOLENO ELEKTRO    32/90° PE 100 SDR 11</t>
  </si>
  <si>
    <t>695307875</t>
  </si>
  <si>
    <t>871263121</t>
  </si>
  <si>
    <t>Montáž kanalizačního potrubí z PVC těsněné gumovým kroužkem otevřený výkop sklon do 20 % DN 110</t>
  </si>
  <si>
    <t>-1528952961</t>
  </si>
  <si>
    <t>28611113</t>
  </si>
  <si>
    <t>trubka kanalizační PVC DN 110x1000mm SN4</t>
  </si>
  <si>
    <t>-1904814230</t>
  </si>
  <si>
    <t>12,5*1,05 'Přepočtené koeficientem množství</t>
  </si>
  <si>
    <t>967558478</t>
  </si>
  <si>
    <t>-222126500</t>
  </si>
  <si>
    <t>877161101</t>
  </si>
  <si>
    <t>Montáž elektrospojek na vodovodním potrubí z PE trub d 32</t>
  </si>
  <si>
    <t>471343298</t>
  </si>
  <si>
    <t>286159690</t>
  </si>
  <si>
    <t>SPOJKA ELEKTRO   32 PE 100 SDR 11</t>
  </si>
  <si>
    <t>979564451</t>
  </si>
  <si>
    <t>R871iso</t>
  </si>
  <si>
    <t>SPOJKA ISO  32 - 32  - dodání a ontáž</t>
  </si>
  <si>
    <t>1402651809</t>
  </si>
  <si>
    <t>R871red</t>
  </si>
  <si>
    <t>redukce 1 - 1/2" mosaz - dodání a montáž</t>
  </si>
  <si>
    <t>-1273455482</t>
  </si>
  <si>
    <t>R871hvn</t>
  </si>
  <si>
    <t>hadicový ventil nezámrzný nerez 1/2" - dodání a montáž</t>
  </si>
  <si>
    <t>850735689</t>
  </si>
  <si>
    <t>R871uzvn</t>
  </si>
  <si>
    <t>uzavírací ventil nerez 1" - dodání a montáž</t>
  </si>
  <si>
    <t>1601302123</t>
  </si>
  <si>
    <t>R871f</t>
  </si>
  <si>
    <t>filtr 1" nerez - dodání a montáž</t>
  </si>
  <si>
    <t>1178905409</t>
  </si>
  <si>
    <t>R871zk</t>
  </si>
  <si>
    <t>zpětná klapka nerez 1" - dodání + montáž</t>
  </si>
  <si>
    <t>-2135279333</t>
  </si>
  <si>
    <t>R871sk</t>
  </si>
  <si>
    <t>sací koš nerez na potrubí 1" - dodání a montáž</t>
  </si>
  <si>
    <t>1520589134</t>
  </si>
  <si>
    <t>R871tr</t>
  </si>
  <si>
    <t>nerez tryska regulovatelná 1" - dodání amontáž</t>
  </si>
  <si>
    <t>-1551990917</t>
  </si>
  <si>
    <t>R871cr</t>
  </si>
  <si>
    <t>PONORNÉ ČERPADLO NA STEJNOSMĚRNÝ PROUD 12-24V PRO TRVALÝ PROVOZ - 120W - dodání a montáž</t>
  </si>
  <si>
    <t>661853342</t>
  </si>
  <si>
    <t>R871elmg</t>
  </si>
  <si>
    <t>elektromagnetický ventil nerez 1" - dodání a montáž</t>
  </si>
  <si>
    <t>-1577187485</t>
  </si>
  <si>
    <t>877161110</t>
  </si>
  <si>
    <t>Montáž elektrokolen 45° na vodovodním potrubí z PE trub d 32</t>
  </si>
  <si>
    <t>2133805297</t>
  </si>
  <si>
    <t>3+2</t>
  </si>
  <si>
    <t>877161112</t>
  </si>
  <si>
    <t>Montáž elektrokolen 90° na vodovodním potrubí z PE trub d 32</t>
  </si>
  <si>
    <t>1607545455</t>
  </si>
  <si>
    <t>877161113</t>
  </si>
  <si>
    <t>Montáž elektro T-kusů na vodovodním potrubí z PE trub d 32</t>
  </si>
  <si>
    <t>607400741</t>
  </si>
  <si>
    <t>422213040RR</t>
  </si>
  <si>
    <t>navrtávací PAS na litinu/ocel/AC DN 350 -    2" s uzáv. - dodání a montáž</t>
  </si>
  <si>
    <t>899462635</t>
  </si>
  <si>
    <t>R807</t>
  </si>
  <si>
    <t>ZS ventilová G1"- 2" /  1,7m - 2,7m teleskopická - dodání a montáž</t>
  </si>
  <si>
    <t>-348800941</t>
  </si>
  <si>
    <t>892233122</t>
  </si>
  <si>
    <t>Proplach a dezinfekce vodovodního potrubí DN od 40 do 70</t>
  </si>
  <si>
    <t>-416241670</t>
  </si>
  <si>
    <t>893811163</t>
  </si>
  <si>
    <t>Osazení vodoměrné šachty kruhové z PP samonosné pro běžné zatížení průměru do 1,2 m hloubky do 1,6 m</t>
  </si>
  <si>
    <t>880729617</t>
  </si>
  <si>
    <t>vodoměrná šachta tubusová D40cm vč. vystrojení s litinovým poklopem (bez vodoměru) hloubky do 1,9m</t>
  </si>
  <si>
    <t>-840308507</t>
  </si>
  <si>
    <t>894211111RRR</t>
  </si>
  <si>
    <t xml:space="preserve">zřízení retenční šachty </t>
  </si>
  <si>
    <t>1149090679</t>
  </si>
  <si>
    <t>-1468682727</t>
  </si>
  <si>
    <t>-1964909383</t>
  </si>
  <si>
    <t>4,5*1,05 'Přepočtené koeficientem množství</t>
  </si>
  <si>
    <t>-1408526690</t>
  </si>
  <si>
    <t>-705311319</t>
  </si>
  <si>
    <t>338011110</t>
  </si>
  <si>
    <t>-1050944354</t>
  </si>
  <si>
    <t>894812001</t>
  </si>
  <si>
    <t>Revizní a čistící šachta z PP šachtové dno DN 400/150 přímý tok</t>
  </si>
  <si>
    <t>-1057644262</t>
  </si>
  <si>
    <t>-2143443107</t>
  </si>
  <si>
    <t>1561063410</t>
  </si>
  <si>
    <t>602132576</t>
  </si>
  <si>
    <t>894812051</t>
  </si>
  <si>
    <t>Revizní a čistící šachta z PP DN 400 poklop plastový pochůzí pro třídu zatížení A15</t>
  </si>
  <si>
    <t>-1076695372</t>
  </si>
  <si>
    <t>R894pki</t>
  </si>
  <si>
    <t>příplatek za vlepení izolace pod poklop XPS tl. 200mm dle D1.3.2.e</t>
  </si>
  <si>
    <t>-1891517637</t>
  </si>
  <si>
    <t>-1850941782</t>
  </si>
  <si>
    <t>203516964</t>
  </si>
  <si>
    <t>899401111</t>
  </si>
  <si>
    <t>Osazení poklopů litinových ventilových</t>
  </si>
  <si>
    <t>994835522</t>
  </si>
  <si>
    <t>422914020</t>
  </si>
  <si>
    <t>poklop litinový typ 510-ventilový</t>
  </si>
  <si>
    <t>122396700</t>
  </si>
  <si>
    <t>899721111</t>
  </si>
  <si>
    <t>Signalizační vodič DN do 150 mm na potrubí</t>
  </si>
  <si>
    <t>616884486</t>
  </si>
  <si>
    <t>899722114</t>
  </si>
  <si>
    <t>Krytí potrubí z plastů výstražnou fólií z PVC 40 cm</t>
  </si>
  <si>
    <t>452487751</t>
  </si>
  <si>
    <t>R801tvr</t>
  </si>
  <si>
    <t>dodání a montáž tvarovek uvnitř retenční šachty</t>
  </si>
  <si>
    <t>-1948684066</t>
  </si>
  <si>
    <t>R1312155</t>
  </si>
  <si>
    <t>šachtové dno v provedení - kyneta + nástupnice z betonu s nátěrem, DN1000mm, H=1000mm</t>
  </si>
  <si>
    <t>-1935303506</t>
  </si>
  <si>
    <t>R13121555</t>
  </si>
  <si>
    <t>šachtové dno v provedení - kyneta + nástupnice z betonu s nátěrem, DN1500mm</t>
  </si>
  <si>
    <t>2007004366</t>
  </si>
  <si>
    <t>R131215566</t>
  </si>
  <si>
    <t>zákrytová deska, DN1500/1000mm, H=250mm</t>
  </si>
  <si>
    <t>-564298727</t>
  </si>
  <si>
    <t>R131215567</t>
  </si>
  <si>
    <t>zákrytová deska DN1000/625, H=200mm</t>
  </si>
  <si>
    <t>234322878</t>
  </si>
  <si>
    <t>R11225678</t>
  </si>
  <si>
    <t>betonová skruž 1500/1000/150mm</t>
  </si>
  <si>
    <t>-1555126772</t>
  </si>
  <si>
    <t>-134093372</t>
  </si>
  <si>
    <t>-1629585108</t>
  </si>
  <si>
    <t>-208834792</t>
  </si>
  <si>
    <t>741</t>
  </si>
  <si>
    <t>Elektroinstalace - silnoproud</t>
  </si>
  <si>
    <t>741128021</t>
  </si>
  <si>
    <t>Příplatek k montáži kabelů za zatažení vodiče a kabelu do 0,75 kg</t>
  </si>
  <si>
    <t>-1803727804</t>
  </si>
  <si>
    <t>cyky525+cyky325</t>
  </si>
  <si>
    <t>741130025</t>
  </si>
  <si>
    <t>Ukončení vodič izolovaný do 16 mm2 na svorkovnici</t>
  </si>
  <si>
    <t>792572161</t>
  </si>
  <si>
    <t>R301nrz</t>
  </si>
  <si>
    <t>nerezová konstrukce fontán - dodání a montáž</t>
  </si>
  <si>
    <t>-2087295739</t>
  </si>
  <si>
    <t>plechy</t>
  </si>
  <si>
    <t>16*(4*(5,506+5,105+0,518+0,9))*0,63</t>
  </si>
  <si>
    <t>1,013*(1,4+0,9)*0,5*5,5*2*16</t>
  </si>
  <si>
    <t>L profily</t>
  </si>
  <si>
    <t>15,7*(12*1,4+12*5,5)</t>
  </si>
  <si>
    <t>21-M</t>
  </si>
  <si>
    <t>Elektromontáže</t>
  </si>
  <si>
    <t>R222</t>
  </si>
  <si>
    <t xml:space="preserve">dodání a montáž fotovoltaického panelu  </t>
  </si>
  <si>
    <t>256</t>
  </si>
  <si>
    <t>-1992997230</t>
  </si>
  <si>
    <t>R228</t>
  </si>
  <si>
    <t>řídící mikroprocesorová jednotka s akumulátory 4x 74Ah, 12V, E11 - dodání a montáž</t>
  </si>
  <si>
    <t>-832792604</t>
  </si>
  <si>
    <t>R233</t>
  </si>
  <si>
    <t>hladinové čidlo - dodání a montáž</t>
  </si>
  <si>
    <t>750240528</t>
  </si>
  <si>
    <t>210021063</t>
  </si>
  <si>
    <t>Osazení výstražné fólie z PVC</t>
  </si>
  <si>
    <t>-550179827</t>
  </si>
  <si>
    <t>693113110R</t>
  </si>
  <si>
    <t>výstražná fólie z polyethylenu šíře 33 cm s potiskem</t>
  </si>
  <si>
    <t>-894198341</t>
  </si>
  <si>
    <t>105*1,1 'Přepočtené koeficientem množství</t>
  </si>
  <si>
    <t>210812011</t>
  </si>
  <si>
    <t>Montáž kabel Cu plný kulatý do 1 kV 3x1,5 až 6 mm2 uložený volně nebo v liště (např. CYKY)</t>
  </si>
  <si>
    <t>-1637175362</t>
  </si>
  <si>
    <t>210812061</t>
  </si>
  <si>
    <t>Montáž kabel Cu plný kulatý do 1 kV 5x1,5 až 2,5 mm2 uložený volně nebo v liště (např. CYKY)</t>
  </si>
  <si>
    <t>2114003457</t>
  </si>
  <si>
    <t>34111090</t>
  </si>
  <si>
    <t>kabel silový s Cu jádrem 1kV 5x1,5mm2 (CYKY)</t>
  </si>
  <si>
    <t>-1508378887</t>
  </si>
  <si>
    <t>22*1,05 'Přepočtené koeficientem množství</t>
  </si>
  <si>
    <t>34111036</t>
  </si>
  <si>
    <t>kabel silový s Cu jádrem 1kV 3x2,5mm2 (CYKY)</t>
  </si>
  <si>
    <t>1779052805</t>
  </si>
  <si>
    <t>83*1,05 'Přepočtené koeficientem množství</t>
  </si>
  <si>
    <t>460520173</t>
  </si>
  <si>
    <t>Montáž trubek ochranných plastových ohebných do 90 mm uložených do rýhy</t>
  </si>
  <si>
    <t>1687735724</t>
  </si>
  <si>
    <t>345713530R</t>
  </si>
  <si>
    <t>trubka elektroinstalační ohebná d75mm</t>
  </si>
  <si>
    <t>-26739940</t>
  </si>
  <si>
    <t>cyky325+cyky525</t>
  </si>
  <si>
    <t>105*1,05 'Přepočtené koeficientem množství</t>
  </si>
  <si>
    <t>007 - SO 302 PŘÍPOJKA, ROZVOD VODY A FONTÁNA - neuznatelné</t>
  </si>
  <si>
    <t>-1942270838</t>
  </si>
  <si>
    <t>potrubí+potrubí2</t>
  </si>
  <si>
    <t>R8922br</t>
  </si>
  <si>
    <t>bakteriologický rozbor vody</t>
  </si>
  <si>
    <t>653398503</t>
  </si>
  <si>
    <t>892271111</t>
  </si>
  <si>
    <t>Tlaková zkouška vodou potrubí DN 100 nebo 125</t>
  </si>
  <si>
    <t>-1007306007</t>
  </si>
  <si>
    <t>237515770</t>
  </si>
  <si>
    <t>R235</t>
  </si>
  <si>
    <t>oživení a zprovoznění technologie vč. revize a zaškolení obsluhy</t>
  </si>
  <si>
    <t>-595019878</t>
  </si>
  <si>
    <t>210280351</t>
  </si>
  <si>
    <t>Zkoušky kabelů silových do 1 kV, počtu a průřezu žil do 4x25 mm2</t>
  </si>
  <si>
    <t>-578930049</t>
  </si>
  <si>
    <t>cyky315</t>
  </si>
  <si>
    <t>cyky410</t>
  </si>
  <si>
    <t>zemnič</t>
  </si>
  <si>
    <t>008 - SO 401 VEŘEJNÉ OSVĚTLENÍ - uznatelné</t>
  </si>
  <si>
    <t>-1655860873</t>
  </si>
  <si>
    <t>dvr75+cyky315</t>
  </si>
  <si>
    <t>-1218195019</t>
  </si>
  <si>
    <t>741420021</t>
  </si>
  <si>
    <t>Montáž svorka hromosvodná se 2 šrouby</t>
  </si>
  <si>
    <t>1027152951</t>
  </si>
  <si>
    <t>3+3</t>
  </si>
  <si>
    <t>354420130</t>
  </si>
  <si>
    <t>svorka uzemnění  SS Cu spojovací</t>
  </si>
  <si>
    <t>751550979</t>
  </si>
  <si>
    <t>354420160</t>
  </si>
  <si>
    <t>svorka uzemnění  SP Cu  připojovací</t>
  </si>
  <si>
    <t>-1423924769</t>
  </si>
  <si>
    <t>686044105</t>
  </si>
  <si>
    <t>-1898279134</t>
  </si>
  <si>
    <t>1,05*cyky410</t>
  </si>
  <si>
    <t>210202013RR</t>
  </si>
  <si>
    <t>Montáž svítidla na stožár</t>
  </si>
  <si>
    <t>1984723499</t>
  </si>
  <si>
    <t>M0055</t>
  </si>
  <si>
    <t>dodání LED svítidla výložníkového</t>
  </si>
  <si>
    <t>-869529543</t>
  </si>
  <si>
    <t>M006</t>
  </si>
  <si>
    <t>demontáž stáv.rozvodu vč.odvozu a likvidace</t>
  </si>
  <si>
    <t>365664447</t>
  </si>
  <si>
    <t>M00766</t>
  </si>
  <si>
    <t>demontáž stáv.  stožárů vč. svítidel a výložníků</t>
  </si>
  <si>
    <t>812027859</t>
  </si>
  <si>
    <t>210204011</t>
  </si>
  <si>
    <t>Montáž stožárů osvětlení ocelových samostatně stojících délky do 12 m</t>
  </si>
  <si>
    <t>-187120644</t>
  </si>
  <si>
    <t>M21st1</t>
  </si>
  <si>
    <t>dodání 3stupňového stožáru, jm. délky 6,2m,  pozink</t>
  </si>
  <si>
    <t>475243503</t>
  </si>
  <si>
    <t>M21st22</t>
  </si>
  <si>
    <t>dodání 3stupňového stožáru, jm. délky 6,2m s kotevní přírubou a patkou, pozink</t>
  </si>
  <si>
    <t>-751119764</t>
  </si>
  <si>
    <t>210204103</t>
  </si>
  <si>
    <t>Montáž výložníků osvětlení jednoramenných sloupových hmotnosti do 35 kg</t>
  </si>
  <si>
    <t>-2011881735</t>
  </si>
  <si>
    <t>M00770</t>
  </si>
  <si>
    <t>dodání jednoramenného výložníku, vyložení 2,5m, pozink</t>
  </si>
  <si>
    <t>-191854812</t>
  </si>
  <si>
    <t>210204203</t>
  </si>
  <si>
    <t>Montáž elektrovýzbroje stožárů osvětlení 3 okruhy</t>
  </si>
  <si>
    <t>-152497256</t>
  </si>
  <si>
    <t>M004</t>
  </si>
  <si>
    <t>Dodávka výzbroje stožáru osvětlení se třemi obvody, chráněné pojistkami</t>
  </si>
  <si>
    <t>sada</t>
  </si>
  <si>
    <t>-1069078153</t>
  </si>
  <si>
    <t>210220002</t>
  </si>
  <si>
    <t>Montáž uzemňovacích vedení vodičů FeZn pomocí svorek na povrchu drátem nebo lanem do 10 mm</t>
  </si>
  <si>
    <t>-331078420</t>
  </si>
  <si>
    <t>dle D1.4.2.b</t>
  </si>
  <si>
    <t>354410730</t>
  </si>
  <si>
    <t>drát průměr 10 mm FeZn</t>
  </si>
  <si>
    <t>-545394709</t>
  </si>
  <si>
    <t>0,62*zemnič</t>
  </si>
  <si>
    <t>39,68*1,05 'Přepočtené koeficientem množství</t>
  </si>
  <si>
    <t>210290891</t>
  </si>
  <si>
    <t>Doplnění orientačních štítků na kabel (při revizi)</t>
  </si>
  <si>
    <t>1637790272</t>
  </si>
  <si>
    <t>M005</t>
  </si>
  <si>
    <t>kabelový štítek</t>
  </si>
  <si>
    <t>1057379160</t>
  </si>
  <si>
    <t>210810005</t>
  </si>
  <si>
    <t>Montáž měděných kabelů CYKY, CYKYD, CYKYDY, NYM, NYY, YSLY 750 V 3x1,5 mm2 uložených volně</t>
  </si>
  <si>
    <t>-1078081077</t>
  </si>
  <si>
    <t>dle D1.4.2.c</t>
  </si>
  <si>
    <t>2*(8+2*2,5+2)</t>
  </si>
  <si>
    <t>341110300</t>
  </si>
  <si>
    <t>kabel silový s Cu jádrem CYKY 3x1,5 mm2</t>
  </si>
  <si>
    <t>-1129980224</t>
  </si>
  <si>
    <t>cyky315*1,05</t>
  </si>
  <si>
    <t>210812033</t>
  </si>
  <si>
    <t>Montáž kabel Cu plný kulatý do 1 kV 4x6 až 10 mm2 uložený volně nebo v liště (CYKY)</t>
  </si>
  <si>
    <t>936783816</t>
  </si>
  <si>
    <t>dle D1.4.2.d</t>
  </si>
  <si>
    <t>30+30+2*2</t>
  </si>
  <si>
    <t>34111076</t>
  </si>
  <si>
    <t>kabel silový s Cu jádrem 1 kV 4x10mm2</t>
  </si>
  <si>
    <t>676755636</t>
  </si>
  <si>
    <t>cyky410*1,05</t>
  </si>
  <si>
    <t>460050303</t>
  </si>
  <si>
    <t>Hloubení nezapažených jam pro stožáry jednoduché s patkou na rovině ručně v hornině tř 3</t>
  </si>
  <si>
    <t>935804023</t>
  </si>
  <si>
    <t>460080035</t>
  </si>
  <si>
    <t>Základové konstrukce ze ŽB tř. C 25/30</t>
  </si>
  <si>
    <t>-840869005</t>
  </si>
  <si>
    <t>1*3,14*0,25*0,25*0,35</t>
  </si>
  <si>
    <t>1*0,9*0,9*0,45</t>
  </si>
  <si>
    <t>0,8*0,8*1,7</t>
  </si>
  <si>
    <t>0,7*0,7*0,1</t>
  </si>
  <si>
    <t>460080202</t>
  </si>
  <si>
    <t>Zřízení zabudovaného bednění základových konstrukcí</t>
  </si>
  <si>
    <t>740974749</t>
  </si>
  <si>
    <t>1*1,5*3,14*0,4</t>
  </si>
  <si>
    <t>286111230</t>
  </si>
  <si>
    <t>trubka kanalizační hladká hrdlovaná D 400 x 9,8 x 5000 mm</t>
  </si>
  <si>
    <t>1353831164</t>
  </si>
  <si>
    <t>460150163</t>
  </si>
  <si>
    <t>Hloubení kabelových zapažených i nezapažených rýh ručně š 35 cm, hl 80 cm, v hornině tř 3</t>
  </si>
  <si>
    <t>-1669024379</t>
  </si>
  <si>
    <t>cyky410-4</t>
  </si>
  <si>
    <t>460421101</t>
  </si>
  <si>
    <t>Lože kabelů z písku nebo štěrkopísku tl 10 cm nad kabel, bez zakrytí, šířky lože do 65 cm</t>
  </si>
  <si>
    <t>-766149891</t>
  </si>
  <si>
    <t>460470011</t>
  </si>
  <si>
    <t>Provizorní zajištění kabelů ve výkopech při jejich křížení</t>
  </si>
  <si>
    <t>1031195613</t>
  </si>
  <si>
    <t>801150756</t>
  </si>
  <si>
    <t>1745807759</t>
  </si>
  <si>
    <t>64*1,05 'Přepočtené koeficientem množství</t>
  </si>
  <si>
    <t>460560163</t>
  </si>
  <si>
    <t>Zásyp rýh ručně šířky 35 cm, hloubky 80 cm, z horniny třídy 3</t>
  </si>
  <si>
    <t>2004310600</t>
  </si>
  <si>
    <t>460620013</t>
  </si>
  <si>
    <t>Provizorní úprava terénu se zhutněním, v hornině tř 3</t>
  </si>
  <si>
    <t>-1575008581</t>
  </si>
  <si>
    <t>2*(cyky410-4)</t>
  </si>
  <si>
    <t>009 - SO 401 VEŘEJNÉ OSVĚTLENÍ - neuznatelné</t>
  </si>
  <si>
    <t>741810003</t>
  </si>
  <si>
    <t>Celková prohlídka elektrického rozvodu a zařízení do 1 milionu Kč</t>
  </si>
  <si>
    <t>-46044100</t>
  </si>
  <si>
    <t>741820102</t>
  </si>
  <si>
    <t>Měření intenzity osvětlení</t>
  </si>
  <si>
    <t>soubor</t>
  </si>
  <si>
    <t>697105839</t>
  </si>
  <si>
    <t>210280211</t>
  </si>
  <si>
    <t>Měření zemních odporů zemniče prvního nebo samostatného</t>
  </si>
  <si>
    <t>1666049807</t>
  </si>
  <si>
    <t>210280215</t>
  </si>
  <si>
    <t>Připlatek k měření zemních odporů prvního zemniče za každý další zemnič v síti</t>
  </si>
  <si>
    <t>-1751056441</t>
  </si>
  <si>
    <t>1651784219</t>
  </si>
  <si>
    <t>460010024</t>
  </si>
  <si>
    <t>Vytyčení trasy vedení kabelového podzemního v zastavěném prostoru</t>
  </si>
  <si>
    <t>km</t>
  </si>
  <si>
    <t>138646609</t>
  </si>
  <si>
    <t>0,001*(cyky410-4)</t>
  </si>
  <si>
    <t>4,656</t>
  </si>
  <si>
    <t>mikro</t>
  </si>
  <si>
    <t>opto</t>
  </si>
  <si>
    <t>578</t>
  </si>
  <si>
    <t>hdpe40</t>
  </si>
  <si>
    <t>506</t>
  </si>
  <si>
    <t>010 - SO 402 KAMEROVÝ SYSTÉM - uznatelné</t>
  </si>
  <si>
    <t xml:space="preserve">    22-M - Montáže technologických zařízení pro dopravní stavby</t>
  </si>
  <si>
    <t>122351101</t>
  </si>
  <si>
    <t>Odkopávky a prokopávky nezapažené v hornině třídy těžitelnosti II, skupiny 4 objem do 20 m3 strojně</t>
  </si>
  <si>
    <t>1077928940</t>
  </si>
  <si>
    <t>dle D1.5.2.c</t>
  </si>
  <si>
    <t>kabelová komora</t>
  </si>
  <si>
    <t>1,8*1,8*1,2</t>
  </si>
  <si>
    <t>základ</t>
  </si>
  <si>
    <t>0,8*0,8*1,2</t>
  </si>
  <si>
    <t>634728157</t>
  </si>
  <si>
    <t>-1193267768</t>
  </si>
  <si>
    <t>-188066794</t>
  </si>
  <si>
    <t>odkop*1,7</t>
  </si>
  <si>
    <t>-1114332993</t>
  </si>
  <si>
    <t>-1412064026</t>
  </si>
  <si>
    <t>-1282361015</t>
  </si>
  <si>
    <t>0,8*1,2*4</t>
  </si>
  <si>
    <t>1154578304</t>
  </si>
  <si>
    <t>-928595419</t>
  </si>
  <si>
    <t>cyky325+mikro+opto</t>
  </si>
  <si>
    <t>1310432346</t>
  </si>
  <si>
    <t>D44</t>
  </si>
  <si>
    <t>RDAT - router 19", optický switch, vytápění 100W, 2x baterie 74Ah v plastovém pilíři - dodání a montáž</t>
  </si>
  <si>
    <t>469394634</t>
  </si>
  <si>
    <t>21001010-R1</t>
  </si>
  <si>
    <t xml:space="preserve">montáž optického kabelu </t>
  </si>
  <si>
    <t>-348010086</t>
  </si>
  <si>
    <t>D3</t>
  </si>
  <si>
    <t>Optický kabel venkovní, 4 vlákna, SM</t>
  </si>
  <si>
    <t>-709176724</t>
  </si>
  <si>
    <t>44+4</t>
  </si>
  <si>
    <t>48*1,1 'Přepočtené koeficientem množství</t>
  </si>
  <si>
    <t>1201974340</t>
  </si>
  <si>
    <t>1182999816</t>
  </si>
  <si>
    <t>578*1,1 'Přepočtené koeficientem množství</t>
  </si>
  <si>
    <t>2137055261</t>
  </si>
  <si>
    <t>-506532895</t>
  </si>
  <si>
    <t>210812001</t>
  </si>
  <si>
    <t>Montáž kabel Cu plný kulatý do 1 kV 2x1,5 až 6 mm2 uložený volně nebo v liště (např. CYKY)</t>
  </si>
  <si>
    <t>1522272877</t>
  </si>
  <si>
    <t>1193779242</t>
  </si>
  <si>
    <t>dle D1.5.2.d</t>
  </si>
  <si>
    <t>10+44+4+4+3+9+8</t>
  </si>
  <si>
    <t>82*1,05 'Přepočtené koeficientem množství</t>
  </si>
  <si>
    <t>22-M</t>
  </si>
  <si>
    <t>Montáže technologických zařízení pro dopravní stavby</t>
  </si>
  <si>
    <t>D11</t>
  </si>
  <si>
    <t>Kamera venkovní otáčecí vč. dodání kotevního materiálu - dle D1.5.1</t>
  </si>
  <si>
    <t>1589864922</t>
  </si>
  <si>
    <t>D12op</t>
  </si>
  <si>
    <t>dodání a montáž technologické skříňky s optopřevodníkem na stožár</t>
  </si>
  <si>
    <t>-859613626</t>
  </si>
  <si>
    <t>220182027</t>
  </si>
  <si>
    <t>Montáž koncovky nebo záslepky bez svařování na HDPE trubku</t>
  </si>
  <si>
    <t>87602386</t>
  </si>
  <si>
    <t>220182093</t>
  </si>
  <si>
    <t>Ukončení optického kabelu v optorozvaděči pro SZZ s 6ti optickými vlákny včetně závěrečného měření</t>
  </si>
  <si>
    <t>-660004072</t>
  </si>
  <si>
    <t>220731022RR</t>
  </si>
  <si>
    <t>Montáž kamery a kotevní konstrukce</t>
  </si>
  <si>
    <t>1473674381</t>
  </si>
  <si>
    <t>220731042</t>
  </si>
  <si>
    <t>Nastavení kamery otočné a pevné v krytu</t>
  </si>
  <si>
    <t>-737512353</t>
  </si>
  <si>
    <t>187332636</t>
  </si>
  <si>
    <t>-893869573</t>
  </si>
  <si>
    <t>-95353224</t>
  </si>
  <si>
    <t>460520162</t>
  </si>
  <si>
    <t>Montáž trubek ochranných plastových tuhých D do 50 mm uložených do rýhy</t>
  </si>
  <si>
    <t>-186615864</t>
  </si>
  <si>
    <t>34571361</t>
  </si>
  <si>
    <t>trubka elektroinstalační HDPE tuhá dvouplášťová korugovaná D 41/50mm</t>
  </si>
  <si>
    <t>-215638796</t>
  </si>
  <si>
    <t>115+205+4*2+126+mikro*0,5+opto</t>
  </si>
  <si>
    <t>506*1,05 'Přepočtené koeficientem množství</t>
  </si>
  <si>
    <t>R354kom</t>
  </si>
  <si>
    <t>kabelová komora 800/795/1220mm (d/š/hl.), poklop B125 - dodání a montáž</t>
  </si>
  <si>
    <t>-1841029159</t>
  </si>
  <si>
    <t>-521986126</t>
  </si>
  <si>
    <t>1647901686</t>
  </si>
  <si>
    <t>cyky325-10+hdpe40</t>
  </si>
  <si>
    <t>578*1,05 'Přepočtené koeficientem množství</t>
  </si>
  <si>
    <t>R46M1</t>
  </si>
  <si>
    <t xml:space="preserve">Mikrotrubička tlustostěnná 14/10 mm HDPE </t>
  </si>
  <si>
    <t>-290329840</t>
  </si>
  <si>
    <t>Přepočteno koeficientem 1,2 (pro prořez 20%)</t>
  </si>
  <si>
    <t>2*4</t>
  </si>
  <si>
    <t>8*1,2 'Přepočtené koeficientem množství</t>
  </si>
  <si>
    <t>-1539167378</t>
  </si>
  <si>
    <t>-185891553</t>
  </si>
  <si>
    <t>2*dvr75</t>
  </si>
  <si>
    <t>011 - SO 402 KAMEROVÝ SYSTÉM - neuznatelné</t>
  </si>
  <si>
    <t>-469754993</t>
  </si>
  <si>
    <t>220182023</t>
  </si>
  <si>
    <t>Kontrola tlakutěsnosti HDPE trubky od 1m do 2000 m</t>
  </si>
  <si>
    <t>-1964042763</t>
  </si>
  <si>
    <t>220182025</t>
  </si>
  <si>
    <t>Kontrola průchodnosti trubky pro optický kabel do 2000 m</t>
  </si>
  <si>
    <t>-815787375</t>
  </si>
  <si>
    <t>opto*0,001</t>
  </si>
  <si>
    <t>220731051</t>
  </si>
  <si>
    <t>Provedení kamerové zkoušky s montáží</t>
  </si>
  <si>
    <t>1396523357</t>
  </si>
  <si>
    <t>-988921440</t>
  </si>
  <si>
    <t>0,001*(dvr75+hdpe40)</t>
  </si>
  <si>
    <t>rýha2</t>
  </si>
  <si>
    <t>0,7</t>
  </si>
  <si>
    <t>8,108</t>
  </si>
  <si>
    <t>cyky34</t>
  </si>
  <si>
    <t>110,27</t>
  </si>
  <si>
    <t>vedení1</t>
  </si>
  <si>
    <t>20,87</t>
  </si>
  <si>
    <t>žlab</t>
  </si>
  <si>
    <t>89,4</t>
  </si>
  <si>
    <t>rýha1</t>
  </si>
  <si>
    <t>114,333</t>
  </si>
  <si>
    <t>012 - SO 403 STANICE PRO ELEKTROKOLA - neuznatelné</t>
  </si>
  <si>
    <t>274313911</t>
  </si>
  <si>
    <t>Základové pásy z betonu tř. C 30/37</t>
  </si>
  <si>
    <t>797171342</t>
  </si>
  <si>
    <t>základ pod stanici</t>
  </si>
  <si>
    <t>4,063*0,25*0,3</t>
  </si>
  <si>
    <t>0,5*0,7*0,8</t>
  </si>
  <si>
    <t>274351121</t>
  </si>
  <si>
    <t>Zřízení bednění základových pasů rovného</t>
  </si>
  <si>
    <t>15083466</t>
  </si>
  <si>
    <t>0,3*(4,063*2)</t>
  </si>
  <si>
    <t>0,8*2*(0,7+0,5)</t>
  </si>
  <si>
    <t>274351122</t>
  </si>
  <si>
    <t>Odstranění bednění základových pasů rovného</t>
  </si>
  <si>
    <t>-1929625755</t>
  </si>
  <si>
    <t>-1354715935</t>
  </si>
  <si>
    <t>841018884</t>
  </si>
  <si>
    <t>-1064891761</t>
  </si>
  <si>
    <t>574278405</t>
  </si>
  <si>
    <t>-555514698</t>
  </si>
  <si>
    <t>1045140932</t>
  </si>
  <si>
    <t>-2128245953</t>
  </si>
  <si>
    <t>cyky34*1,05</t>
  </si>
  <si>
    <t>-544014526</t>
  </si>
  <si>
    <t>1765285014</t>
  </si>
  <si>
    <t>612766067</t>
  </si>
  <si>
    <t>1611274941</t>
  </si>
  <si>
    <t>-1566170468</t>
  </si>
  <si>
    <t>17,27+3,6</t>
  </si>
  <si>
    <t>34111042</t>
  </si>
  <si>
    <t>kabel silový s Cu jádrem 1kV 3x4mm2 (CYKY)</t>
  </si>
  <si>
    <t>405749325</t>
  </si>
  <si>
    <t>zahrnut prořez 5%</t>
  </si>
  <si>
    <t>M0655</t>
  </si>
  <si>
    <t>dodání a osazení elektroměrového rozváděče 1f (4A)</t>
  </si>
  <si>
    <t>-704090986</t>
  </si>
  <si>
    <t>1155202113</t>
  </si>
  <si>
    <t>cyky34*0,001</t>
  </si>
  <si>
    <t>1020528531</t>
  </si>
  <si>
    <t>4,063</t>
  </si>
  <si>
    <t>460150303</t>
  </si>
  <si>
    <t>Hloubení kabelových zapažených i nezapažených rýh ručně š 50 cm, hl 120 cm, v hornině tř 3</t>
  </si>
  <si>
    <t>1342712384</t>
  </si>
  <si>
    <t>1041370187</t>
  </si>
  <si>
    <t>-444953488</t>
  </si>
  <si>
    <t>460520133</t>
  </si>
  <si>
    <t>Osazení tvárnic kabelových betonových do rýhy s obsypem bez výkopových prací 4-otvorových</t>
  </si>
  <si>
    <t>346069027</t>
  </si>
  <si>
    <t>592133920</t>
  </si>
  <si>
    <t>žlab kabelový TK 1, T 2N, TK 2 a T 2NK AZD 29-100 100x31x26 cm</t>
  </si>
  <si>
    <t>1191153506</t>
  </si>
  <si>
    <t>žlab*1,05</t>
  </si>
  <si>
    <t>592133450</t>
  </si>
  <si>
    <t>poklop kabelového žlabu TK 2 AZD 28-50 50x23x4 cm</t>
  </si>
  <si>
    <t>196695636</t>
  </si>
  <si>
    <t>žlab*2</t>
  </si>
  <si>
    <t>2116837526</t>
  </si>
  <si>
    <t>R210chrhd</t>
  </si>
  <si>
    <t>chránička PVC 40mm</t>
  </si>
  <si>
    <t>219094215</t>
  </si>
  <si>
    <t>-389108904</t>
  </si>
  <si>
    <t>-1536968487</t>
  </si>
  <si>
    <t>vedení1*1,05</t>
  </si>
  <si>
    <t>228944884</t>
  </si>
  <si>
    <t>460560303</t>
  </si>
  <si>
    <t>Zásyp rýh ručně šířky 50 cm, hloubky 120 cm, z horniny třídy 3</t>
  </si>
  <si>
    <t>1874648787</t>
  </si>
  <si>
    <t>460600023</t>
  </si>
  <si>
    <t>Vodorovné přemístění horniny jakékoliv třídy do 1000 m</t>
  </si>
  <si>
    <t>1561121059</t>
  </si>
  <si>
    <t>rýha1*0,2*0,35</t>
  </si>
  <si>
    <t>rýha2*0,3*0,5</t>
  </si>
  <si>
    <t>460600031</t>
  </si>
  <si>
    <t>Příplatek k vodorovnému přemístění horniny za každých dalších 1000 m</t>
  </si>
  <si>
    <t>1306835350</t>
  </si>
  <si>
    <t>8,108*9 'Přepočtené koeficientem množství</t>
  </si>
  <si>
    <t>R001p</t>
  </si>
  <si>
    <t>poplatek za uložení výkopku</t>
  </si>
  <si>
    <t>-1972634131</t>
  </si>
  <si>
    <t>-32595992</t>
  </si>
  <si>
    <t>cyky34*2</t>
  </si>
  <si>
    <t>SEZNAM FIGUR</t>
  </si>
  <si>
    <t>Výměra</t>
  </si>
  <si>
    <t xml:space="preserve"> 002</t>
  </si>
  <si>
    <t>Použití figury:</t>
  </si>
  <si>
    <t xml:space="preserve"> 003</t>
  </si>
  <si>
    <t xml:space="preserve"> 004</t>
  </si>
  <si>
    <t xml:space="preserve"> 006</t>
  </si>
  <si>
    <t xml:space="preserve"> 007</t>
  </si>
  <si>
    <t xml:space="preserve"> 008</t>
  </si>
  <si>
    <t xml:space="preserve"> 009</t>
  </si>
  <si>
    <t xml:space="preserve"> 010</t>
  </si>
  <si>
    <t xml:space="preserve"> 011</t>
  </si>
  <si>
    <t xml:space="preserve"> 012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</si>
</sst>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color rgb="FF000000"/>
      <name val="Arial CE"/>
    </font>
    <font>
      <sz val="7"/>
      <color rgb="FF969696"/>
      <name val="Arial CE"/>
    </font>
    <font>
      <b/>
      <sz val="9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32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34" fillId="0" borderId="22" xfId="0" applyFont="1" applyBorder="1" applyAlignment="1" applyProtection="1">
      <alignment horizontal="center" vertical="center"/>
    </xf>
    <xf numFmtId="49" fontId="34" fillId="0" borderId="22" xfId="0" applyNumberFormat="1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center" vertical="center" wrapText="1"/>
    </xf>
    <xf numFmtId="167" fontId="34" fillId="0" borderId="22" xfId="0" applyNumberFormat="1" applyFont="1" applyBorder="1" applyAlignment="1" applyProtection="1">
      <alignment vertical="center"/>
    </xf>
    <xf numFmtId="4" fontId="34" fillId="2" borderId="22" xfId="0" applyNumberFormat="1" applyFont="1" applyFill="1" applyBorder="1" applyAlignment="1" applyProtection="1">
      <alignment vertical="center"/>
      <protection locked="0"/>
    </xf>
    <xf numFmtId="4" fontId="34" fillId="0" borderId="22" xfId="0" applyNumberFormat="1" applyFont="1" applyBorder="1" applyAlignment="1" applyProtection="1">
      <alignment vertical="center"/>
    </xf>
    <xf numFmtId="0" fontId="35" fillId="0" borderId="22" xfId="0" applyFont="1" applyBorder="1" applyAlignment="1" applyProtection="1">
      <alignment vertical="center"/>
    </xf>
    <xf numFmtId="0" fontId="35" fillId="0" borderId="3" xfId="0" applyFont="1" applyBorder="1" applyAlignment="1">
      <alignment vertical="center"/>
    </xf>
    <xf numFmtId="0" fontId="34" fillId="2" borderId="14" xfId="0" applyFont="1" applyFill="1" applyBorder="1" applyAlignment="1" applyProtection="1">
      <alignment horizontal="left" vertical="center"/>
      <protection locked="0"/>
    </xf>
    <xf numFmtId="0" fontId="34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2" borderId="19" xfId="0" applyFont="1" applyFill="1" applyBorder="1" applyAlignment="1" applyProtection="1">
      <alignment horizontal="left" vertical="center"/>
      <protection locked="0"/>
    </xf>
    <xf numFmtId="0" fontId="34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3" fillId="0" borderId="20" xfId="0" applyNumberFormat="1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  <xf numFmtId="0" fontId="36" fillId="0" borderId="0" xfId="0" applyFont="1" applyAlignment="1">
      <alignment horizontal="left"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7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0" fontId="23" fillId="2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 applyProtection="1">
      <alignment horizontal="center" vertical="center"/>
    </xf>
    <xf numFmtId="0" fontId="10" fillId="0" borderId="19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0" fillId="0" borderId="3" xfId="0" applyFont="1" applyBorder="1" applyAlignment="1">
      <alignment horizontal="center" vertical="center" wrapText="1"/>
    </xf>
    <xf numFmtId="0" fontId="22" fillId="4" borderId="16" xfId="0" applyFont="1" applyFill="1" applyBorder="1" applyAlignment="1">
      <alignment horizontal="center" vertical="center" wrapText="1"/>
    </xf>
    <xf numFmtId="0" fontId="22" fillId="4" borderId="17" xfId="0" applyFont="1" applyFill="1" applyBorder="1" applyAlignment="1">
      <alignment horizontal="center" vertical="center" wrapText="1"/>
    </xf>
    <xf numFmtId="0" fontId="22" fillId="4" borderId="18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8" fillId="0" borderId="16" xfId="0" applyFont="1" applyBorder="1" applyAlignment="1">
      <alignment horizontal="left" vertical="center" wrapText="1"/>
    </xf>
    <xf numFmtId="0" fontId="38" fillId="0" borderId="22" xfId="0" applyFont="1" applyBorder="1" applyAlignment="1">
      <alignment horizontal="left" vertical="center" wrapText="1"/>
    </xf>
    <xf numFmtId="0" fontId="38" fillId="0" borderId="22" xfId="0" applyFont="1" applyBorder="1" applyAlignment="1">
      <alignment horizontal="left" vertical="center"/>
    </xf>
    <xf numFmtId="167" fontId="38" fillId="0" borderId="18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3" fillId="0" borderId="0" xfId="0" applyFont="1" applyAlignment="1">
      <alignment horizontal="left"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4" fontId="28" fillId="0" borderId="0" xfId="0" applyNumberFormat="1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0" fillId="0" borderId="0" xfId="0"/>
    <xf numFmtId="0" fontId="22" fillId="4" borderId="7" xfId="0" applyFont="1" applyFill="1" applyBorder="1" applyAlignment="1" applyProtection="1">
      <alignment horizontal="right" vertical="center"/>
    </xf>
    <xf numFmtId="0" fontId="22" fillId="4" borderId="7" xfId="0" applyFont="1" applyFill="1" applyBorder="1" applyAlignment="1" applyProtection="1">
      <alignment horizontal="left"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4" fontId="18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7" xfId="0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7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4" fontId="24" fillId="0" borderId="0" xfId="0" applyNumberFormat="1" applyFont="1" applyAlignment="1" applyProtection="1">
      <alignment horizontal="right"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6" xfId="0" applyFont="1" applyFill="1" applyBorder="1" applyAlignment="1" applyProtection="1">
      <alignment horizontal="center" vertical="center"/>
    </xf>
    <xf numFmtId="0" fontId="0" fillId="0" borderId="0" xfId="0" applyFont="1" applyAlignment="1" applyProtection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top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4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108"/>
  <sheetViews>
    <sheetView showGridLines="0" tabSelected="1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pans="1:74" s="1" customFormat="1" ht="36.950000000000003" customHeight="1">
      <c r="AR2" s="279"/>
      <c r="AS2" s="279"/>
      <c r="AT2" s="279"/>
      <c r="AU2" s="279"/>
      <c r="AV2" s="279"/>
      <c r="AW2" s="279"/>
      <c r="AX2" s="279"/>
      <c r="AY2" s="279"/>
      <c r="AZ2" s="279"/>
      <c r="BA2" s="279"/>
      <c r="BB2" s="279"/>
      <c r="BC2" s="279"/>
      <c r="BD2" s="279"/>
      <c r="BE2" s="279"/>
      <c r="BS2" s="17" t="s">
        <v>6</v>
      </c>
      <c r="BT2" s="17" t="s">
        <v>7</v>
      </c>
    </row>
    <row r="3" spans="1:74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s="1" customFormat="1" ht="24.95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pans="1:74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95" t="s">
        <v>14</v>
      </c>
      <c r="L5" s="296"/>
      <c r="M5" s="296"/>
      <c r="N5" s="296"/>
      <c r="O5" s="296"/>
      <c r="P5" s="296"/>
      <c r="Q5" s="296"/>
      <c r="R5" s="296"/>
      <c r="S5" s="296"/>
      <c r="T5" s="296"/>
      <c r="U5" s="296"/>
      <c r="V5" s="296"/>
      <c r="W5" s="296"/>
      <c r="X5" s="296"/>
      <c r="Y5" s="296"/>
      <c r="Z5" s="296"/>
      <c r="AA5" s="296"/>
      <c r="AB5" s="296"/>
      <c r="AC5" s="296"/>
      <c r="AD5" s="296"/>
      <c r="AE5" s="296"/>
      <c r="AF5" s="296"/>
      <c r="AG5" s="296"/>
      <c r="AH5" s="296"/>
      <c r="AI5" s="296"/>
      <c r="AJ5" s="296"/>
      <c r="AK5" s="296"/>
      <c r="AL5" s="296"/>
      <c r="AM5" s="296"/>
      <c r="AN5" s="296"/>
      <c r="AO5" s="296"/>
      <c r="AP5" s="22"/>
      <c r="AQ5" s="22"/>
      <c r="AR5" s="20"/>
      <c r="BE5" s="292" t="s">
        <v>15</v>
      </c>
      <c r="BS5" s="17" t="s">
        <v>6</v>
      </c>
    </row>
    <row r="6" spans="1:74" s="1" customFormat="1" ht="36.950000000000003" customHeight="1">
      <c r="B6" s="21"/>
      <c r="C6" s="22"/>
      <c r="D6" s="28" t="s">
        <v>16</v>
      </c>
      <c r="E6" s="22"/>
      <c r="F6" s="22"/>
      <c r="G6" s="22"/>
      <c r="H6" s="22"/>
      <c r="I6" s="22"/>
      <c r="J6" s="22"/>
      <c r="K6" s="297" t="s">
        <v>17</v>
      </c>
      <c r="L6" s="296"/>
      <c r="M6" s="296"/>
      <c r="N6" s="296"/>
      <c r="O6" s="296"/>
      <c r="P6" s="296"/>
      <c r="Q6" s="296"/>
      <c r="R6" s="296"/>
      <c r="S6" s="296"/>
      <c r="T6" s="296"/>
      <c r="U6" s="296"/>
      <c r="V6" s="296"/>
      <c r="W6" s="296"/>
      <c r="X6" s="296"/>
      <c r="Y6" s="296"/>
      <c r="Z6" s="296"/>
      <c r="AA6" s="296"/>
      <c r="AB6" s="296"/>
      <c r="AC6" s="296"/>
      <c r="AD6" s="296"/>
      <c r="AE6" s="296"/>
      <c r="AF6" s="296"/>
      <c r="AG6" s="296"/>
      <c r="AH6" s="296"/>
      <c r="AI6" s="296"/>
      <c r="AJ6" s="296"/>
      <c r="AK6" s="296"/>
      <c r="AL6" s="296"/>
      <c r="AM6" s="296"/>
      <c r="AN6" s="296"/>
      <c r="AO6" s="296"/>
      <c r="AP6" s="22"/>
      <c r="AQ6" s="22"/>
      <c r="AR6" s="20"/>
      <c r="BE6" s="293"/>
      <c r="BS6" s="17" t="s">
        <v>6</v>
      </c>
    </row>
    <row r="7" spans="1:74" s="1" customFormat="1" ht="12" customHeight="1">
      <c r="B7" s="21"/>
      <c r="C7" s="22"/>
      <c r="D7" s="29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9" t="s">
        <v>19</v>
      </c>
      <c r="AL7" s="22"/>
      <c r="AM7" s="22"/>
      <c r="AN7" s="27" t="s">
        <v>1</v>
      </c>
      <c r="AO7" s="22"/>
      <c r="AP7" s="22"/>
      <c r="AQ7" s="22"/>
      <c r="AR7" s="20"/>
      <c r="BE7" s="293"/>
      <c r="BS7" s="17" t="s">
        <v>6</v>
      </c>
    </row>
    <row r="8" spans="1:74" s="1" customFormat="1" ht="12" customHeight="1">
      <c r="B8" s="21"/>
      <c r="C8" s="22"/>
      <c r="D8" s="29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9" t="s">
        <v>22</v>
      </c>
      <c r="AL8" s="22"/>
      <c r="AM8" s="22"/>
      <c r="AN8" s="30" t="s">
        <v>23</v>
      </c>
      <c r="AO8" s="22"/>
      <c r="AP8" s="22"/>
      <c r="AQ8" s="22"/>
      <c r="AR8" s="20"/>
      <c r="BE8" s="293"/>
      <c r="BS8" s="17" t="s">
        <v>6</v>
      </c>
    </row>
    <row r="9" spans="1:74" s="1" customFormat="1" ht="14.45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293"/>
      <c r="BS9" s="17" t="s">
        <v>6</v>
      </c>
    </row>
    <row r="10" spans="1:74" s="1" customFormat="1" ht="12" customHeight="1">
      <c r="B10" s="21"/>
      <c r="C10" s="22"/>
      <c r="D10" s="29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9" t="s">
        <v>25</v>
      </c>
      <c r="AL10" s="22"/>
      <c r="AM10" s="22"/>
      <c r="AN10" s="27" t="s">
        <v>1</v>
      </c>
      <c r="AO10" s="22"/>
      <c r="AP10" s="22"/>
      <c r="AQ10" s="22"/>
      <c r="AR10" s="20"/>
      <c r="BE10" s="293"/>
      <c r="BS10" s="17" t="s">
        <v>6</v>
      </c>
    </row>
    <row r="11" spans="1:74" s="1" customFormat="1" ht="18.399999999999999" customHeight="1">
      <c r="B11" s="21"/>
      <c r="C11" s="22"/>
      <c r="D11" s="22"/>
      <c r="E11" s="27" t="s">
        <v>26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29" t="s">
        <v>27</v>
      </c>
      <c r="AL11" s="22"/>
      <c r="AM11" s="22"/>
      <c r="AN11" s="27" t="s">
        <v>1</v>
      </c>
      <c r="AO11" s="22"/>
      <c r="AP11" s="22"/>
      <c r="AQ11" s="22"/>
      <c r="AR11" s="20"/>
      <c r="BE11" s="293"/>
      <c r="BS11" s="17" t="s">
        <v>6</v>
      </c>
    </row>
    <row r="12" spans="1:74" s="1" customFormat="1" ht="6.95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293"/>
      <c r="BS12" s="17" t="s">
        <v>6</v>
      </c>
    </row>
    <row r="13" spans="1:74" s="1" customFormat="1" ht="12" customHeight="1">
      <c r="B13" s="21"/>
      <c r="C13" s="22"/>
      <c r="D13" s="29" t="s">
        <v>28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29" t="s">
        <v>25</v>
      </c>
      <c r="AL13" s="22"/>
      <c r="AM13" s="22"/>
      <c r="AN13" s="31" t="s">
        <v>29</v>
      </c>
      <c r="AO13" s="22"/>
      <c r="AP13" s="22"/>
      <c r="AQ13" s="22"/>
      <c r="AR13" s="20"/>
      <c r="BE13" s="293"/>
      <c r="BS13" s="17" t="s">
        <v>6</v>
      </c>
    </row>
    <row r="14" spans="1:74" ht="12.75">
      <c r="B14" s="21"/>
      <c r="C14" s="22"/>
      <c r="D14" s="22"/>
      <c r="E14" s="298" t="s">
        <v>29</v>
      </c>
      <c r="F14" s="299"/>
      <c r="G14" s="299"/>
      <c r="H14" s="299"/>
      <c r="I14" s="299"/>
      <c r="J14" s="299"/>
      <c r="K14" s="299"/>
      <c r="L14" s="299"/>
      <c r="M14" s="299"/>
      <c r="N14" s="299"/>
      <c r="O14" s="299"/>
      <c r="P14" s="299"/>
      <c r="Q14" s="299"/>
      <c r="R14" s="299"/>
      <c r="S14" s="299"/>
      <c r="T14" s="299"/>
      <c r="U14" s="299"/>
      <c r="V14" s="299"/>
      <c r="W14" s="299"/>
      <c r="X14" s="299"/>
      <c r="Y14" s="299"/>
      <c r="Z14" s="299"/>
      <c r="AA14" s="299"/>
      <c r="AB14" s="299"/>
      <c r="AC14" s="299"/>
      <c r="AD14" s="299"/>
      <c r="AE14" s="299"/>
      <c r="AF14" s="299"/>
      <c r="AG14" s="299"/>
      <c r="AH14" s="299"/>
      <c r="AI14" s="299"/>
      <c r="AJ14" s="299"/>
      <c r="AK14" s="29" t="s">
        <v>27</v>
      </c>
      <c r="AL14" s="22"/>
      <c r="AM14" s="22"/>
      <c r="AN14" s="31" t="s">
        <v>29</v>
      </c>
      <c r="AO14" s="22"/>
      <c r="AP14" s="22"/>
      <c r="AQ14" s="22"/>
      <c r="AR14" s="20"/>
      <c r="BE14" s="293"/>
      <c r="BS14" s="17" t="s">
        <v>6</v>
      </c>
    </row>
    <row r="15" spans="1:74" s="1" customFormat="1" ht="6.95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293"/>
      <c r="BS15" s="17" t="s">
        <v>4</v>
      </c>
    </row>
    <row r="16" spans="1:74" s="1" customFormat="1" ht="12" customHeight="1">
      <c r="B16" s="21"/>
      <c r="C16" s="22"/>
      <c r="D16" s="29" t="s">
        <v>30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29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293"/>
      <c r="BS16" s="17" t="s">
        <v>4</v>
      </c>
    </row>
    <row r="17" spans="1:71" s="1" customFormat="1" ht="18.399999999999999" customHeight="1">
      <c r="B17" s="21"/>
      <c r="C17" s="22"/>
      <c r="D17" s="22"/>
      <c r="E17" s="27" t="s">
        <v>31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29" t="s">
        <v>27</v>
      </c>
      <c r="AL17" s="22"/>
      <c r="AM17" s="22"/>
      <c r="AN17" s="27" t="s">
        <v>1</v>
      </c>
      <c r="AO17" s="22"/>
      <c r="AP17" s="22"/>
      <c r="AQ17" s="22"/>
      <c r="AR17" s="20"/>
      <c r="BE17" s="293"/>
      <c r="BS17" s="17" t="s">
        <v>32</v>
      </c>
    </row>
    <row r="18" spans="1:71" s="1" customFormat="1" ht="6.95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293"/>
      <c r="BS18" s="17" t="s">
        <v>6</v>
      </c>
    </row>
    <row r="19" spans="1:71" s="1" customFormat="1" ht="12" customHeight="1">
      <c r="B19" s="21"/>
      <c r="C19" s="22"/>
      <c r="D19" s="29" t="s">
        <v>33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29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293"/>
      <c r="BS19" s="17" t="s">
        <v>6</v>
      </c>
    </row>
    <row r="20" spans="1:71" s="1" customFormat="1" ht="18.399999999999999" customHeight="1">
      <c r="B20" s="21"/>
      <c r="C20" s="22"/>
      <c r="D20" s="22"/>
      <c r="E20" s="27" t="s">
        <v>31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29" t="s">
        <v>27</v>
      </c>
      <c r="AL20" s="22"/>
      <c r="AM20" s="22"/>
      <c r="AN20" s="27" t="s">
        <v>1</v>
      </c>
      <c r="AO20" s="22"/>
      <c r="AP20" s="22"/>
      <c r="AQ20" s="22"/>
      <c r="AR20" s="20"/>
      <c r="BE20" s="293"/>
      <c r="BS20" s="17" t="s">
        <v>32</v>
      </c>
    </row>
    <row r="21" spans="1:71" s="1" customFormat="1" ht="6.95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293"/>
    </row>
    <row r="22" spans="1:71" s="1" customFormat="1" ht="12" customHeight="1">
      <c r="B22" s="21"/>
      <c r="C22" s="22"/>
      <c r="D22" s="29" t="s">
        <v>34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293"/>
    </row>
    <row r="23" spans="1:71" s="1" customFormat="1" ht="16.5" customHeight="1">
      <c r="B23" s="21"/>
      <c r="C23" s="22"/>
      <c r="D23" s="22"/>
      <c r="E23" s="300" t="s">
        <v>1</v>
      </c>
      <c r="F23" s="300"/>
      <c r="G23" s="300"/>
      <c r="H23" s="300"/>
      <c r="I23" s="300"/>
      <c r="J23" s="300"/>
      <c r="K23" s="300"/>
      <c r="L23" s="300"/>
      <c r="M23" s="300"/>
      <c r="N23" s="300"/>
      <c r="O23" s="300"/>
      <c r="P23" s="300"/>
      <c r="Q23" s="300"/>
      <c r="R23" s="300"/>
      <c r="S23" s="300"/>
      <c r="T23" s="300"/>
      <c r="U23" s="300"/>
      <c r="V23" s="300"/>
      <c r="W23" s="300"/>
      <c r="X23" s="300"/>
      <c r="Y23" s="300"/>
      <c r="Z23" s="300"/>
      <c r="AA23" s="300"/>
      <c r="AB23" s="300"/>
      <c r="AC23" s="300"/>
      <c r="AD23" s="300"/>
      <c r="AE23" s="300"/>
      <c r="AF23" s="300"/>
      <c r="AG23" s="300"/>
      <c r="AH23" s="300"/>
      <c r="AI23" s="300"/>
      <c r="AJ23" s="300"/>
      <c r="AK23" s="300"/>
      <c r="AL23" s="300"/>
      <c r="AM23" s="300"/>
      <c r="AN23" s="300"/>
      <c r="AO23" s="22"/>
      <c r="AP23" s="22"/>
      <c r="AQ23" s="22"/>
      <c r="AR23" s="20"/>
      <c r="BE23" s="293"/>
    </row>
    <row r="24" spans="1:71" s="1" customFormat="1" ht="6.95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293"/>
    </row>
    <row r="25" spans="1:71" s="1" customFormat="1" ht="6.95" customHeight="1">
      <c r="B25" s="21"/>
      <c r="C25" s="22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22"/>
      <c r="AQ25" s="22"/>
      <c r="AR25" s="20"/>
      <c r="BE25" s="293"/>
    </row>
    <row r="26" spans="1:71" s="2" customFormat="1" ht="25.9" customHeight="1">
      <c r="A26" s="34"/>
      <c r="B26" s="35"/>
      <c r="C26" s="36"/>
      <c r="D26" s="37" t="s">
        <v>35</v>
      </c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301">
        <f>ROUND(AG94,2)</f>
        <v>0</v>
      </c>
      <c r="AL26" s="302"/>
      <c r="AM26" s="302"/>
      <c r="AN26" s="302"/>
      <c r="AO26" s="302"/>
      <c r="AP26" s="36"/>
      <c r="AQ26" s="36"/>
      <c r="AR26" s="39"/>
      <c r="BE26" s="293"/>
    </row>
    <row r="27" spans="1:71" s="2" customFormat="1" ht="6.95" customHeight="1">
      <c r="A27" s="34"/>
      <c r="B27" s="35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39"/>
      <c r="BE27" s="293"/>
    </row>
    <row r="28" spans="1:71" s="2" customFormat="1" ht="12.75">
      <c r="A28" s="34"/>
      <c r="B28" s="35"/>
      <c r="C28" s="36"/>
      <c r="D28" s="36"/>
      <c r="E28" s="36"/>
      <c r="F28" s="36"/>
      <c r="G28" s="36"/>
      <c r="H28" s="36"/>
      <c r="I28" s="36"/>
      <c r="J28" s="36"/>
      <c r="K28" s="36"/>
      <c r="L28" s="303" t="s">
        <v>36</v>
      </c>
      <c r="M28" s="303"/>
      <c r="N28" s="303"/>
      <c r="O28" s="303"/>
      <c r="P28" s="303"/>
      <c r="Q28" s="36"/>
      <c r="R28" s="36"/>
      <c r="S28" s="36"/>
      <c r="T28" s="36"/>
      <c r="U28" s="36"/>
      <c r="V28" s="36"/>
      <c r="W28" s="303" t="s">
        <v>37</v>
      </c>
      <c r="X28" s="303"/>
      <c r="Y28" s="303"/>
      <c r="Z28" s="303"/>
      <c r="AA28" s="303"/>
      <c r="AB28" s="303"/>
      <c r="AC28" s="303"/>
      <c r="AD28" s="303"/>
      <c r="AE28" s="303"/>
      <c r="AF28" s="36"/>
      <c r="AG28" s="36"/>
      <c r="AH28" s="36"/>
      <c r="AI28" s="36"/>
      <c r="AJ28" s="36"/>
      <c r="AK28" s="303" t="s">
        <v>38</v>
      </c>
      <c r="AL28" s="303"/>
      <c r="AM28" s="303"/>
      <c r="AN28" s="303"/>
      <c r="AO28" s="303"/>
      <c r="AP28" s="36"/>
      <c r="AQ28" s="36"/>
      <c r="AR28" s="39"/>
      <c r="BE28" s="293"/>
    </row>
    <row r="29" spans="1:71" s="3" customFormat="1" ht="14.45" customHeight="1">
      <c r="B29" s="40"/>
      <c r="C29" s="41"/>
      <c r="D29" s="29" t="s">
        <v>39</v>
      </c>
      <c r="E29" s="41"/>
      <c r="F29" s="29" t="s">
        <v>40</v>
      </c>
      <c r="G29" s="41"/>
      <c r="H29" s="41"/>
      <c r="I29" s="41"/>
      <c r="J29" s="41"/>
      <c r="K29" s="41"/>
      <c r="L29" s="287">
        <v>0.21</v>
      </c>
      <c r="M29" s="286"/>
      <c r="N29" s="286"/>
      <c r="O29" s="286"/>
      <c r="P29" s="286"/>
      <c r="Q29" s="41"/>
      <c r="R29" s="41"/>
      <c r="S29" s="41"/>
      <c r="T29" s="41"/>
      <c r="U29" s="41"/>
      <c r="V29" s="41"/>
      <c r="W29" s="285">
        <f>ROUND(AZ94, 2)</f>
        <v>0</v>
      </c>
      <c r="X29" s="286"/>
      <c r="Y29" s="286"/>
      <c r="Z29" s="286"/>
      <c r="AA29" s="286"/>
      <c r="AB29" s="286"/>
      <c r="AC29" s="286"/>
      <c r="AD29" s="286"/>
      <c r="AE29" s="286"/>
      <c r="AF29" s="41"/>
      <c r="AG29" s="41"/>
      <c r="AH29" s="41"/>
      <c r="AI29" s="41"/>
      <c r="AJ29" s="41"/>
      <c r="AK29" s="285">
        <f>ROUND(AV94, 2)</f>
        <v>0</v>
      </c>
      <c r="AL29" s="286"/>
      <c r="AM29" s="286"/>
      <c r="AN29" s="286"/>
      <c r="AO29" s="286"/>
      <c r="AP29" s="41"/>
      <c r="AQ29" s="41"/>
      <c r="AR29" s="42"/>
      <c r="BE29" s="294"/>
    </row>
    <row r="30" spans="1:71" s="3" customFormat="1" ht="14.45" customHeight="1">
      <c r="B30" s="40"/>
      <c r="C30" s="41"/>
      <c r="D30" s="41"/>
      <c r="E30" s="41"/>
      <c r="F30" s="29" t="s">
        <v>41</v>
      </c>
      <c r="G30" s="41"/>
      <c r="H30" s="41"/>
      <c r="I30" s="41"/>
      <c r="J30" s="41"/>
      <c r="K30" s="41"/>
      <c r="L30" s="287">
        <v>0.15</v>
      </c>
      <c r="M30" s="286"/>
      <c r="N30" s="286"/>
      <c r="O30" s="286"/>
      <c r="P30" s="286"/>
      <c r="Q30" s="41"/>
      <c r="R30" s="41"/>
      <c r="S30" s="41"/>
      <c r="T30" s="41"/>
      <c r="U30" s="41"/>
      <c r="V30" s="41"/>
      <c r="W30" s="285">
        <f>ROUND(BA94, 2)</f>
        <v>0</v>
      </c>
      <c r="X30" s="286"/>
      <c r="Y30" s="286"/>
      <c r="Z30" s="286"/>
      <c r="AA30" s="286"/>
      <c r="AB30" s="286"/>
      <c r="AC30" s="286"/>
      <c r="AD30" s="286"/>
      <c r="AE30" s="286"/>
      <c r="AF30" s="41"/>
      <c r="AG30" s="41"/>
      <c r="AH30" s="41"/>
      <c r="AI30" s="41"/>
      <c r="AJ30" s="41"/>
      <c r="AK30" s="285">
        <f>ROUND(AW94, 2)</f>
        <v>0</v>
      </c>
      <c r="AL30" s="286"/>
      <c r="AM30" s="286"/>
      <c r="AN30" s="286"/>
      <c r="AO30" s="286"/>
      <c r="AP30" s="41"/>
      <c r="AQ30" s="41"/>
      <c r="AR30" s="42"/>
      <c r="BE30" s="294"/>
    </row>
    <row r="31" spans="1:71" s="3" customFormat="1" ht="14.45" hidden="1" customHeight="1">
      <c r="B31" s="40"/>
      <c r="C31" s="41"/>
      <c r="D31" s="41"/>
      <c r="E31" s="41"/>
      <c r="F31" s="29" t="s">
        <v>42</v>
      </c>
      <c r="G31" s="41"/>
      <c r="H31" s="41"/>
      <c r="I31" s="41"/>
      <c r="J31" s="41"/>
      <c r="K31" s="41"/>
      <c r="L31" s="287">
        <v>0.21</v>
      </c>
      <c r="M31" s="286"/>
      <c r="N31" s="286"/>
      <c r="O31" s="286"/>
      <c r="P31" s="286"/>
      <c r="Q31" s="41"/>
      <c r="R31" s="41"/>
      <c r="S31" s="41"/>
      <c r="T31" s="41"/>
      <c r="U31" s="41"/>
      <c r="V31" s="41"/>
      <c r="W31" s="285">
        <f>ROUND(BB94, 2)</f>
        <v>0</v>
      </c>
      <c r="X31" s="286"/>
      <c r="Y31" s="286"/>
      <c r="Z31" s="286"/>
      <c r="AA31" s="286"/>
      <c r="AB31" s="286"/>
      <c r="AC31" s="286"/>
      <c r="AD31" s="286"/>
      <c r="AE31" s="286"/>
      <c r="AF31" s="41"/>
      <c r="AG31" s="41"/>
      <c r="AH31" s="41"/>
      <c r="AI31" s="41"/>
      <c r="AJ31" s="41"/>
      <c r="AK31" s="285">
        <v>0</v>
      </c>
      <c r="AL31" s="286"/>
      <c r="AM31" s="286"/>
      <c r="AN31" s="286"/>
      <c r="AO31" s="286"/>
      <c r="AP31" s="41"/>
      <c r="AQ31" s="41"/>
      <c r="AR31" s="42"/>
      <c r="BE31" s="294"/>
    </row>
    <row r="32" spans="1:71" s="3" customFormat="1" ht="14.45" hidden="1" customHeight="1">
      <c r="B32" s="40"/>
      <c r="C32" s="41"/>
      <c r="D32" s="41"/>
      <c r="E32" s="41"/>
      <c r="F32" s="29" t="s">
        <v>43</v>
      </c>
      <c r="G32" s="41"/>
      <c r="H32" s="41"/>
      <c r="I32" s="41"/>
      <c r="J32" s="41"/>
      <c r="K32" s="41"/>
      <c r="L32" s="287">
        <v>0.15</v>
      </c>
      <c r="M32" s="286"/>
      <c r="N32" s="286"/>
      <c r="O32" s="286"/>
      <c r="P32" s="286"/>
      <c r="Q32" s="41"/>
      <c r="R32" s="41"/>
      <c r="S32" s="41"/>
      <c r="T32" s="41"/>
      <c r="U32" s="41"/>
      <c r="V32" s="41"/>
      <c r="W32" s="285">
        <f>ROUND(BC94, 2)</f>
        <v>0</v>
      </c>
      <c r="X32" s="286"/>
      <c r="Y32" s="286"/>
      <c r="Z32" s="286"/>
      <c r="AA32" s="286"/>
      <c r="AB32" s="286"/>
      <c r="AC32" s="286"/>
      <c r="AD32" s="286"/>
      <c r="AE32" s="286"/>
      <c r="AF32" s="41"/>
      <c r="AG32" s="41"/>
      <c r="AH32" s="41"/>
      <c r="AI32" s="41"/>
      <c r="AJ32" s="41"/>
      <c r="AK32" s="285">
        <v>0</v>
      </c>
      <c r="AL32" s="286"/>
      <c r="AM32" s="286"/>
      <c r="AN32" s="286"/>
      <c r="AO32" s="286"/>
      <c r="AP32" s="41"/>
      <c r="AQ32" s="41"/>
      <c r="AR32" s="42"/>
      <c r="BE32" s="294"/>
    </row>
    <row r="33" spans="1:57" s="3" customFormat="1" ht="14.45" hidden="1" customHeight="1">
      <c r="B33" s="40"/>
      <c r="C33" s="41"/>
      <c r="D33" s="41"/>
      <c r="E33" s="41"/>
      <c r="F33" s="29" t="s">
        <v>44</v>
      </c>
      <c r="G33" s="41"/>
      <c r="H33" s="41"/>
      <c r="I33" s="41"/>
      <c r="J33" s="41"/>
      <c r="K33" s="41"/>
      <c r="L33" s="287">
        <v>0</v>
      </c>
      <c r="M33" s="286"/>
      <c r="N33" s="286"/>
      <c r="O33" s="286"/>
      <c r="P33" s="286"/>
      <c r="Q33" s="41"/>
      <c r="R33" s="41"/>
      <c r="S33" s="41"/>
      <c r="T33" s="41"/>
      <c r="U33" s="41"/>
      <c r="V33" s="41"/>
      <c r="W33" s="285">
        <f>ROUND(BD94, 2)</f>
        <v>0</v>
      </c>
      <c r="X33" s="286"/>
      <c r="Y33" s="286"/>
      <c r="Z33" s="286"/>
      <c r="AA33" s="286"/>
      <c r="AB33" s="286"/>
      <c r="AC33" s="286"/>
      <c r="AD33" s="286"/>
      <c r="AE33" s="286"/>
      <c r="AF33" s="41"/>
      <c r="AG33" s="41"/>
      <c r="AH33" s="41"/>
      <c r="AI33" s="41"/>
      <c r="AJ33" s="41"/>
      <c r="AK33" s="285">
        <v>0</v>
      </c>
      <c r="AL33" s="286"/>
      <c r="AM33" s="286"/>
      <c r="AN33" s="286"/>
      <c r="AO33" s="286"/>
      <c r="AP33" s="41"/>
      <c r="AQ33" s="41"/>
      <c r="AR33" s="42"/>
      <c r="BE33" s="294"/>
    </row>
    <row r="34" spans="1:57" s="2" customFormat="1" ht="6.95" customHeight="1">
      <c r="A34" s="34"/>
      <c r="B34" s="35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39"/>
      <c r="BE34" s="293"/>
    </row>
    <row r="35" spans="1:57" s="2" customFormat="1" ht="25.9" customHeight="1">
      <c r="A35" s="34"/>
      <c r="B35" s="35"/>
      <c r="C35" s="43"/>
      <c r="D35" s="44" t="s">
        <v>45</v>
      </c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45"/>
      <c r="S35" s="45"/>
      <c r="T35" s="46" t="s">
        <v>46</v>
      </c>
      <c r="U35" s="45"/>
      <c r="V35" s="45"/>
      <c r="W35" s="45"/>
      <c r="X35" s="291" t="s">
        <v>47</v>
      </c>
      <c r="Y35" s="289"/>
      <c r="Z35" s="289"/>
      <c r="AA35" s="289"/>
      <c r="AB35" s="289"/>
      <c r="AC35" s="45"/>
      <c r="AD35" s="45"/>
      <c r="AE35" s="45"/>
      <c r="AF35" s="45"/>
      <c r="AG35" s="45"/>
      <c r="AH35" s="45"/>
      <c r="AI35" s="45"/>
      <c r="AJ35" s="45"/>
      <c r="AK35" s="288">
        <f>SUM(AK26:AK33)</f>
        <v>0</v>
      </c>
      <c r="AL35" s="289"/>
      <c r="AM35" s="289"/>
      <c r="AN35" s="289"/>
      <c r="AO35" s="290"/>
      <c r="AP35" s="43"/>
      <c r="AQ35" s="43"/>
      <c r="AR35" s="39"/>
      <c r="BE35" s="34"/>
    </row>
    <row r="36" spans="1:57" s="2" customFormat="1" ht="6.95" customHeight="1">
      <c r="A36" s="34"/>
      <c r="B36" s="35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39"/>
      <c r="BE36" s="34"/>
    </row>
    <row r="37" spans="1:57" s="2" customFormat="1" ht="14.45" customHeight="1">
      <c r="A37" s="34"/>
      <c r="B37" s="35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36"/>
      <c r="AI37" s="36"/>
      <c r="AJ37" s="36"/>
      <c r="AK37" s="36"/>
      <c r="AL37" s="36"/>
      <c r="AM37" s="36"/>
      <c r="AN37" s="36"/>
      <c r="AO37" s="36"/>
      <c r="AP37" s="36"/>
      <c r="AQ37" s="36"/>
      <c r="AR37" s="39"/>
      <c r="BE37" s="34"/>
    </row>
    <row r="38" spans="1:57" s="1" customFormat="1" ht="14.45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pans="1:57" s="1" customFormat="1" ht="14.45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pans="1:57" s="1" customFormat="1" ht="14.45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pans="1:57" s="1" customFormat="1" ht="14.45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pans="1:57" s="1" customFormat="1" ht="14.45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pans="1:57" s="1" customFormat="1" ht="14.45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pans="1:57" s="1" customFormat="1" ht="14.45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pans="1:57" s="1" customFormat="1" ht="14.45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pans="1:57" s="1" customFormat="1" ht="14.45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pans="1:57" s="1" customFormat="1" ht="14.45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pans="1:57" s="1" customFormat="1" ht="14.45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pans="1:57" s="2" customFormat="1" ht="14.45" customHeight="1">
      <c r="B49" s="47"/>
      <c r="C49" s="48"/>
      <c r="D49" s="49" t="s">
        <v>48</v>
      </c>
      <c r="E49" s="50"/>
      <c r="F49" s="50"/>
      <c r="G49" s="50"/>
      <c r="H49" s="50"/>
      <c r="I49" s="50"/>
      <c r="J49" s="50"/>
      <c r="K49" s="50"/>
      <c r="L49" s="50"/>
      <c r="M49" s="50"/>
      <c r="N49" s="50"/>
      <c r="O49" s="50"/>
      <c r="P49" s="50"/>
      <c r="Q49" s="50"/>
      <c r="R49" s="50"/>
      <c r="S49" s="50"/>
      <c r="T49" s="50"/>
      <c r="U49" s="50"/>
      <c r="V49" s="50"/>
      <c r="W49" s="50"/>
      <c r="X49" s="50"/>
      <c r="Y49" s="50"/>
      <c r="Z49" s="50"/>
      <c r="AA49" s="50"/>
      <c r="AB49" s="50"/>
      <c r="AC49" s="50"/>
      <c r="AD49" s="50"/>
      <c r="AE49" s="50"/>
      <c r="AF49" s="50"/>
      <c r="AG49" s="50"/>
      <c r="AH49" s="49" t="s">
        <v>49</v>
      </c>
      <c r="AI49" s="50"/>
      <c r="AJ49" s="50"/>
      <c r="AK49" s="50"/>
      <c r="AL49" s="50"/>
      <c r="AM49" s="50"/>
      <c r="AN49" s="50"/>
      <c r="AO49" s="50"/>
      <c r="AP49" s="48"/>
      <c r="AQ49" s="48"/>
      <c r="AR49" s="51"/>
    </row>
    <row r="50" spans="1:57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 spans="1:57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 spans="1:57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 spans="1:57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 spans="1:57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 spans="1:57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 spans="1:57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 spans="1: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 spans="1:57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 spans="1:57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pans="1:57" s="2" customFormat="1" ht="12.75">
      <c r="A60" s="34"/>
      <c r="B60" s="35"/>
      <c r="C60" s="36"/>
      <c r="D60" s="52" t="s">
        <v>50</v>
      </c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52" t="s">
        <v>51</v>
      </c>
      <c r="W60" s="38"/>
      <c r="X60" s="38"/>
      <c r="Y60" s="38"/>
      <c r="Z60" s="38"/>
      <c r="AA60" s="38"/>
      <c r="AB60" s="38"/>
      <c r="AC60" s="38"/>
      <c r="AD60" s="38"/>
      <c r="AE60" s="38"/>
      <c r="AF60" s="38"/>
      <c r="AG60" s="38"/>
      <c r="AH60" s="52" t="s">
        <v>50</v>
      </c>
      <c r="AI60" s="38"/>
      <c r="AJ60" s="38"/>
      <c r="AK60" s="38"/>
      <c r="AL60" s="38"/>
      <c r="AM60" s="52" t="s">
        <v>51</v>
      </c>
      <c r="AN60" s="38"/>
      <c r="AO60" s="38"/>
      <c r="AP60" s="36"/>
      <c r="AQ60" s="36"/>
      <c r="AR60" s="39"/>
      <c r="BE60" s="34"/>
    </row>
    <row r="61" spans="1:57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 spans="1:57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 spans="1:57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pans="1:57" s="2" customFormat="1" ht="12.75">
      <c r="A64" s="34"/>
      <c r="B64" s="35"/>
      <c r="C64" s="36"/>
      <c r="D64" s="49" t="s">
        <v>52</v>
      </c>
      <c r="E64" s="53"/>
      <c r="F64" s="53"/>
      <c r="G64" s="53"/>
      <c r="H64" s="53"/>
      <c r="I64" s="53"/>
      <c r="J64" s="53"/>
      <c r="K64" s="53"/>
      <c r="L64" s="53"/>
      <c r="M64" s="53"/>
      <c r="N64" s="53"/>
      <c r="O64" s="53"/>
      <c r="P64" s="53"/>
      <c r="Q64" s="53"/>
      <c r="R64" s="53"/>
      <c r="S64" s="53"/>
      <c r="T64" s="53"/>
      <c r="U64" s="53"/>
      <c r="V64" s="53"/>
      <c r="W64" s="53"/>
      <c r="X64" s="53"/>
      <c r="Y64" s="53"/>
      <c r="Z64" s="53"/>
      <c r="AA64" s="53"/>
      <c r="AB64" s="53"/>
      <c r="AC64" s="53"/>
      <c r="AD64" s="53"/>
      <c r="AE64" s="53"/>
      <c r="AF64" s="53"/>
      <c r="AG64" s="53"/>
      <c r="AH64" s="49" t="s">
        <v>53</v>
      </c>
      <c r="AI64" s="53"/>
      <c r="AJ64" s="53"/>
      <c r="AK64" s="53"/>
      <c r="AL64" s="53"/>
      <c r="AM64" s="53"/>
      <c r="AN64" s="53"/>
      <c r="AO64" s="53"/>
      <c r="AP64" s="36"/>
      <c r="AQ64" s="36"/>
      <c r="AR64" s="39"/>
      <c r="BE64" s="34"/>
    </row>
    <row r="65" spans="1:57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 spans="1:57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 spans="1:5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 spans="1:57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 spans="1:57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 spans="1:57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 spans="1:57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 spans="1:57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 spans="1:57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 spans="1:57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pans="1:57" s="2" customFormat="1" ht="12.75">
      <c r="A75" s="34"/>
      <c r="B75" s="35"/>
      <c r="C75" s="36"/>
      <c r="D75" s="52" t="s">
        <v>50</v>
      </c>
      <c r="E75" s="38"/>
      <c r="F75" s="38"/>
      <c r="G75" s="38"/>
      <c r="H75" s="38"/>
      <c r="I75" s="38"/>
      <c r="J75" s="38"/>
      <c r="K75" s="38"/>
      <c r="L75" s="38"/>
      <c r="M75" s="38"/>
      <c r="N75" s="38"/>
      <c r="O75" s="38"/>
      <c r="P75" s="38"/>
      <c r="Q75" s="38"/>
      <c r="R75" s="38"/>
      <c r="S75" s="38"/>
      <c r="T75" s="38"/>
      <c r="U75" s="38"/>
      <c r="V75" s="52" t="s">
        <v>51</v>
      </c>
      <c r="W75" s="38"/>
      <c r="X75" s="38"/>
      <c r="Y75" s="38"/>
      <c r="Z75" s="38"/>
      <c r="AA75" s="38"/>
      <c r="AB75" s="38"/>
      <c r="AC75" s="38"/>
      <c r="AD75" s="38"/>
      <c r="AE75" s="38"/>
      <c r="AF75" s="38"/>
      <c r="AG75" s="38"/>
      <c r="AH75" s="52" t="s">
        <v>50</v>
      </c>
      <c r="AI75" s="38"/>
      <c r="AJ75" s="38"/>
      <c r="AK75" s="38"/>
      <c r="AL75" s="38"/>
      <c r="AM75" s="52" t="s">
        <v>51</v>
      </c>
      <c r="AN75" s="38"/>
      <c r="AO75" s="38"/>
      <c r="AP75" s="36"/>
      <c r="AQ75" s="36"/>
      <c r="AR75" s="39"/>
      <c r="BE75" s="34"/>
    </row>
    <row r="76" spans="1:57" s="2" customFormat="1">
      <c r="A76" s="34"/>
      <c r="B76" s="35"/>
      <c r="C76" s="36"/>
      <c r="D76" s="36"/>
      <c r="E76" s="36"/>
      <c r="F76" s="36"/>
      <c r="G76" s="36"/>
      <c r="H76" s="36"/>
      <c r="I76" s="36"/>
      <c r="J76" s="36"/>
      <c r="K76" s="36"/>
      <c r="L76" s="36"/>
      <c r="M76" s="36"/>
      <c r="N76" s="36"/>
      <c r="O76" s="36"/>
      <c r="P76" s="36"/>
      <c r="Q76" s="36"/>
      <c r="R76" s="36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  <c r="AF76" s="36"/>
      <c r="AG76" s="36"/>
      <c r="AH76" s="36"/>
      <c r="AI76" s="36"/>
      <c r="AJ76" s="36"/>
      <c r="AK76" s="36"/>
      <c r="AL76" s="36"/>
      <c r="AM76" s="36"/>
      <c r="AN76" s="36"/>
      <c r="AO76" s="36"/>
      <c r="AP76" s="36"/>
      <c r="AQ76" s="36"/>
      <c r="AR76" s="39"/>
      <c r="BE76" s="34"/>
    </row>
    <row r="77" spans="1:57" s="2" customFormat="1" ht="6.95" customHeight="1">
      <c r="A77" s="34"/>
      <c r="B77" s="54"/>
      <c r="C77" s="55"/>
      <c r="D77" s="55"/>
      <c r="E77" s="55"/>
      <c r="F77" s="55"/>
      <c r="G77" s="55"/>
      <c r="H77" s="55"/>
      <c r="I77" s="55"/>
      <c r="J77" s="55"/>
      <c r="K77" s="55"/>
      <c r="L77" s="55"/>
      <c r="M77" s="55"/>
      <c r="N77" s="55"/>
      <c r="O77" s="55"/>
      <c r="P77" s="55"/>
      <c r="Q77" s="55"/>
      <c r="R77" s="55"/>
      <c r="S77" s="55"/>
      <c r="T77" s="55"/>
      <c r="U77" s="55"/>
      <c r="V77" s="55"/>
      <c r="W77" s="55"/>
      <c r="X77" s="55"/>
      <c r="Y77" s="55"/>
      <c r="Z77" s="55"/>
      <c r="AA77" s="55"/>
      <c r="AB77" s="55"/>
      <c r="AC77" s="55"/>
      <c r="AD77" s="55"/>
      <c r="AE77" s="55"/>
      <c r="AF77" s="55"/>
      <c r="AG77" s="55"/>
      <c r="AH77" s="55"/>
      <c r="AI77" s="55"/>
      <c r="AJ77" s="55"/>
      <c r="AK77" s="55"/>
      <c r="AL77" s="55"/>
      <c r="AM77" s="55"/>
      <c r="AN77" s="55"/>
      <c r="AO77" s="55"/>
      <c r="AP77" s="55"/>
      <c r="AQ77" s="55"/>
      <c r="AR77" s="39"/>
      <c r="BE77" s="34"/>
    </row>
    <row r="81" spans="1:91" s="2" customFormat="1" ht="6.95" customHeight="1">
      <c r="A81" s="34"/>
      <c r="B81" s="56"/>
      <c r="C81" s="57"/>
      <c r="D81" s="57"/>
      <c r="E81" s="57"/>
      <c r="F81" s="57"/>
      <c r="G81" s="57"/>
      <c r="H81" s="57"/>
      <c r="I81" s="57"/>
      <c r="J81" s="57"/>
      <c r="K81" s="57"/>
      <c r="L81" s="57"/>
      <c r="M81" s="57"/>
      <c r="N81" s="57"/>
      <c r="O81" s="57"/>
      <c r="P81" s="57"/>
      <c r="Q81" s="57"/>
      <c r="R81" s="57"/>
      <c r="S81" s="57"/>
      <c r="T81" s="57"/>
      <c r="U81" s="57"/>
      <c r="V81" s="57"/>
      <c r="W81" s="57"/>
      <c r="X81" s="57"/>
      <c r="Y81" s="57"/>
      <c r="Z81" s="57"/>
      <c r="AA81" s="57"/>
      <c r="AB81" s="57"/>
      <c r="AC81" s="57"/>
      <c r="AD81" s="57"/>
      <c r="AE81" s="57"/>
      <c r="AF81" s="57"/>
      <c r="AG81" s="57"/>
      <c r="AH81" s="57"/>
      <c r="AI81" s="57"/>
      <c r="AJ81" s="57"/>
      <c r="AK81" s="57"/>
      <c r="AL81" s="57"/>
      <c r="AM81" s="57"/>
      <c r="AN81" s="57"/>
      <c r="AO81" s="57"/>
      <c r="AP81" s="57"/>
      <c r="AQ81" s="57"/>
      <c r="AR81" s="39"/>
      <c r="BE81" s="34"/>
    </row>
    <row r="82" spans="1:91" s="2" customFormat="1" ht="24.95" customHeight="1">
      <c r="A82" s="34"/>
      <c r="B82" s="35"/>
      <c r="C82" s="23" t="s">
        <v>54</v>
      </c>
      <c r="D82" s="36"/>
      <c r="E82" s="36"/>
      <c r="F82" s="36"/>
      <c r="G82" s="36"/>
      <c r="H82" s="36"/>
      <c r="I82" s="36"/>
      <c r="J82" s="36"/>
      <c r="K82" s="36"/>
      <c r="L82" s="36"/>
      <c r="M82" s="36"/>
      <c r="N82" s="36"/>
      <c r="O82" s="36"/>
      <c r="P82" s="36"/>
      <c r="Q82" s="36"/>
      <c r="R82" s="36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F82" s="36"/>
      <c r="AG82" s="36"/>
      <c r="AH82" s="36"/>
      <c r="AI82" s="36"/>
      <c r="AJ82" s="36"/>
      <c r="AK82" s="36"/>
      <c r="AL82" s="36"/>
      <c r="AM82" s="36"/>
      <c r="AN82" s="36"/>
      <c r="AO82" s="36"/>
      <c r="AP82" s="36"/>
      <c r="AQ82" s="36"/>
      <c r="AR82" s="39"/>
      <c r="BE82" s="34"/>
    </row>
    <row r="83" spans="1:91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36"/>
      <c r="M83" s="36"/>
      <c r="N83" s="36"/>
      <c r="O83" s="36"/>
      <c r="P83" s="36"/>
      <c r="Q83" s="36"/>
      <c r="R83" s="36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F83" s="36"/>
      <c r="AG83" s="36"/>
      <c r="AH83" s="36"/>
      <c r="AI83" s="36"/>
      <c r="AJ83" s="36"/>
      <c r="AK83" s="36"/>
      <c r="AL83" s="36"/>
      <c r="AM83" s="36"/>
      <c r="AN83" s="36"/>
      <c r="AO83" s="36"/>
      <c r="AP83" s="36"/>
      <c r="AQ83" s="36"/>
      <c r="AR83" s="39"/>
      <c r="BE83" s="34"/>
    </row>
    <row r="84" spans="1:91" s="4" customFormat="1" ht="12" customHeight="1">
      <c r="B84" s="58"/>
      <c r="C84" s="29" t="s">
        <v>13</v>
      </c>
      <c r="D84" s="59"/>
      <c r="E84" s="59"/>
      <c r="F84" s="59"/>
      <c r="G84" s="59"/>
      <c r="H84" s="59"/>
      <c r="I84" s="59"/>
      <c r="J84" s="59"/>
      <c r="K84" s="59"/>
      <c r="L84" s="59" t="str">
        <f>K5</f>
        <v>20201121</v>
      </c>
      <c r="M84" s="59"/>
      <c r="N84" s="59"/>
      <c r="O84" s="59"/>
      <c r="P84" s="59"/>
      <c r="Q84" s="59"/>
      <c r="R84" s="59"/>
      <c r="S84" s="59"/>
      <c r="T84" s="59"/>
      <c r="U84" s="59"/>
      <c r="V84" s="59"/>
      <c r="W84" s="59"/>
      <c r="X84" s="59"/>
      <c r="Y84" s="59"/>
      <c r="Z84" s="59"/>
      <c r="AA84" s="59"/>
      <c r="AB84" s="59"/>
      <c r="AC84" s="59"/>
      <c r="AD84" s="59"/>
      <c r="AE84" s="59"/>
      <c r="AF84" s="59"/>
      <c r="AG84" s="59"/>
      <c r="AH84" s="59"/>
      <c r="AI84" s="59"/>
      <c r="AJ84" s="59"/>
      <c r="AK84" s="59"/>
      <c r="AL84" s="59"/>
      <c r="AM84" s="59"/>
      <c r="AN84" s="59"/>
      <c r="AO84" s="59"/>
      <c r="AP84" s="59"/>
      <c r="AQ84" s="59"/>
      <c r="AR84" s="60"/>
    </row>
    <row r="85" spans="1:91" s="5" customFormat="1" ht="36.950000000000003" customHeight="1">
      <c r="B85" s="61"/>
      <c r="C85" s="62" t="s">
        <v>16</v>
      </c>
      <c r="D85" s="63"/>
      <c r="E85" s="63"/>
      <c r="F85" s="63"/>
      <c r="G85" s="63"/>
      <c r="H85" s="63"/>
      <c r="I85" s="63"/>
      <c r="J85" s="63"/>
      <c r="K85" s="63"/>
      <c r="L85" s="304" t="str">
        <f>K6</f>
        <v>Výškovická ul. prostor mezi ul. Svornosti a Čujkovova, Ostrava-Jih</v>
      </c>
      <c r="M85" s="305"/>
      <c r="N85" s="305"/>
      <c r="O85" s="305"/>
      <c r="P85" s="305"/>
      <c r="Q85" s="305"/>
      <c r="R85" s="305"/>
      <c r="S85" s="305"/>
      <c r="T85" s="305"/>
      <c r="U85" s="305"/>
      <c r="V85" s="305"/>
      <c r="W85" s="305"/>
      <c r="X85" s="305"/>
      <c r="Y85" s="305"/>
      <c r="Z85" s="305"/>
      <c r="AA85" s="305"/>
      <c r="AB85" s="305"/>
      <c r="AC85" s="305"/>
      <c r="AD85" s="305"/>
      <c r="AE85" s="305"/>
      <c r="AF85" s="305"/>
      <c r="AG85" s="305"/>
      <c r="AH85" s="305"/>
      <c r="AI85" s="305"/>
      <c r="AJ85" s="305"/>
      <c r="AK85" s="305"/>
      <c r="AL85" s="305"/>
      <c r="AM85" s="305"/>
      <c r="AN85" s="305"/>
      <c r="AO85" s="305"/>
      <c r="AP85" s="63"/>
      <c r="AQ85" s="63"/>
      <c r="AR85" s="64"/>
    </row>
    <row r="86" spans="1:91" s="2" customFormat="1" ht="6.95" customHeight="1">
      <c r="A86" s="34"/>
      <c r="B86" s="35"/>
      <c r="C86" s="36"/>
      <c r="D86" s="36"/>
      <c r="E86" s="36"/>
      <c r="F86" s="36"/>
      <c r="G86" s="36"/>
      <c r="H86" s="36"/>
      <c r="I86" s="36"/>
      <c r="J86" s="36"/>
      <c r="K86" s="36"/>
      <c r="L86" s="36"/>
      <c r="M86" s="36"/>
      <c r="N86" s="36"/>
      <c r="O86" s="36"/>
      <c r="P86" s="36"/>
      <c r="Q86" s="36"/>
      <c r="R86" s="36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F86" s="36"/>
      <c r="AG86" s="36"/>
      <c r="AH86" s="36"/>
      <c r="AI86" s="36"/>
      <c r="AJ86" s="36"/>
      <c r="AK86" s="36"/>
      <c r="AL86" s="36"/>
      <c r="AM86" s="36"/>
      <c r="AN86" s="36"/>
      <c r="AO86" s="36"/>
      <c r="AP86" s="36"/>
      <c r="AQ86" s="36"/>
      <c r="AR86" s="39"/>
      <c r="BE86" s="34"/>
    </row>
    <row r="87" spans="1:91" s="2" customFormat="1" ht="12" customHeight="1">
      <c r="A87" s="34"/>
      <c r="B87" s="35"/>
      <c r="C87" s="29" t="s">
        <v>20</v>
      </c>
      <c r="D87" s="36"/>
      <c r="E87" s="36"/>
      <c r="F87" s="36"/>
      <c r="G87" s="36"/>
      <c r="H87" s="36"/>
      <c r="I87" s="36"/>
      <c r="J87" s="36"/>
      <c r="K87" s="36"/>
      <c r="L87" s="65" t="str">
        <f>IF(K8="","",K8)</f>
        <v>ul. Výškovická</v>
      </c>
      <c r="M87" s="36"/>
      <c r="N87" s="36"/>
      <c r="O87" s="36"/>
      <c r="P87" s="36"/>
      <c r="Q87" s="36"/>
      <c r="R87" s="36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F87" s="36"/>
      <c r="AG87" s="36"/>
      <c r="AH87" s="36"/>
      <c r="AI87" s="29" t="s">
        <v>22</v>
      </c>
      <c r="AJ87" s="36"/>
      <c r="AK87" s="36"/>
      <c r="AL87" s="36"/>
      <c r="AM87" s="282" t="str">
        <f>IF(AN8= "","",AN8)</f>
        <v>27. 10. 2021</v>
      </c>
      <c r="AN87" s="282"/>
      <c r="AO87" s="36"/>
      <c r="AP87" s="36"/>
      <c r="AQ87" s="36"/>
      <c r="AR87" s="39"/>
      <c r="BE87" s="34"/>
    </row>
    <row r="88" spans="1:91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36"/>
      <c r="M88" s="36"/>
      <c r="N88" s="36"/>
      <c r="O88" s="36"/>
      <c r="P88" s="36"/>
      <c r="Q88" s="36"/>
      <c r="R88" s="36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F88" s="36"/>
      <c r="AG88" s="36"/>
      <c r="AH88" s="36"/>
      <c r="AI88" s="36"/>
      <c r="AJ88" s="36"/>
      <c r="AK88" s="36"/>
      <c r="AL88" s="36"/>
      <c r="AM88" s="36"/>
      <c r="AN88" s="36"/>
      <c r="AO88" s="36"/>
      <c r="AP88" s="36"/>
      <c r="AQ88" s="36"/>
      <c r="AR88" s="39"/>
      <c r="BE88" s="34"/>
    </row>
    <row r="89" spans="1:91" s="2" customFormat="1" ht="15.2" customHeight="1">
      <c r="A89" s="34"/>
      <c r="B89" s="35"/>
      <c r="C89" s="29" t="s">
        <v>24</v>
      </c>
      <c r="D89" s="36"/>
      <c r="E89" s="36"/>
      <c r="F89" s="36"/>
      <c r="G89" s="36"/>
      <c r="H89" s="36"/>
      <c r="I89" s="36"/>
      <c r="J89" s="36"/>
      <c r="K89" s="36"/>
      <c r="L89" s="59" t="str">
        <f>IF(E11= "","",E11)</f>
        <v>Městský obvod Ostrava – Jih</v>
      </c>
      <c r="M89" s="36"/>
      <c r="N89" s="36"/>
      <c r="O89" s="36"/>
      <c r="P89" s="36"/>
      <c r="Q89" s="36"/>
      <c r="R89" s="36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F89" s="36"/>
      <c r="AG89" s="36"/>
      <c r="AH89" s="36"/>
      <c r="AI89" s="29" t="s">
        <v>30</v>
      </c>
      <c r="AJ89" s="36"/>
      <c r="AK89" s="36"/>
      <c r="AL89" s="36"/>
      <c r="AM89" s="283" t="str">
        <f>IF(E17="","",E17)</f>
        <v>Ing. Bc. Roman Fildán</v>
      </c>
      <c r="AN89" s="284"/>
      <c r="AO89" s="284"/>
      <c r="AP89" s="284"/>
      <c r="AQ89" s="36"/>
      <c r="AR89" s="39"/>
      <c r="AS89" s="270" t="s">
        <v>55</v>
      </c>
      <c r="AT89" s="271"/>
      <c r="AU89" s="67"/>
      <c r="AV89" s="67"/>
      <c r="AW89" s="67"/>
      <c r="AX89" s="67"/>
      <c r="AY89" s="67"/>
      <c r="AZ89" s="67"/>
      <c r="BA89" s="67"/>
      <c r="BB89" s="67"/>
      <c r="BC89" s="67"/>
      <c r="BD89" s="68"/>
      <c r="BE89" s="34"/>
    </row>
    <row r="90" spans="1:91" s="2" customFormat="1" ht="15.2" customHeight="1">
      <c r="A90" s="34"/>
      <c r="B90" s="35"/>
      <c r="C90" s="29" t="s">
        <v>28</v>
      </c>
      <c r="D90" s="36"/>
      <c r="E90" s="36"/>
      <c r="F90" s="36"/>
      <c r="G90" s="36"/>
      <c r="H90" s="36"/>
      <c r="I90" s="36"/>
      <c r="J90" s="36"/>
      <c r="K90" s="36"/>
      <c r="L90" s="59" t="str">
        <f>IF(E14= "Vyplň údaj","",E14)</f>
        <v/>
      </c>
      <c r="M90" s="36"/>
      <c r="N90" s="36"/>
      <c r="O90" s="36"/>
      <c r="P90" s="36"/>
      <c r="Q90" s="36"/>
      <c r="R90" s="36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F90" s="36"/>
      <c r="AG90" s="36"/>
      <c r="AH90" s="36"/>
      <c r="AI90" s="29" t="s">
        <v>33</v>
      </c>
      <c r="AJ90" s="36"/>
      <c r="AK90" s="36"/>
      <c r="AL90" s="36"/>
      <c r="AM90" s="283" t="str">
        <f>IF(E20="","",E20)</f>
        <v>Ing. Bc. Roman Fildán</v>
      </c>
      <c r="AN90" s="284"/>
      <c r="AO90" s="284"/>
      <c r="AP90" s="284"/>
      <c r="AQ90" s="36"/>
      <c r="AR90" s="39"/>
      <c r="AS90" s="272"/>
      <c r="AT90" s="273"/>
      <c r="AU90" s="69"/>
      <c r="AV90" s="69"/>
      <c r="AW90" s="69"/>
      <c r="AX90" s="69"/>
      <c r="AY90" s="69"/>
      <c r="AZ90" s="69"/>
      <c r="BA90" s="69"/>
      <c r="BB90" s="69"/>
      <c r="BC90" s="69"/>
      <c r="BD90" s="70"/>
      <c r="BE90" s="34"/>
    </row>
    <row r="91" spans="1:91" s="2" customFormat="1" ht="10.9" customHeight="1">
      <c r="A91" s="34"/>
      <c r="B91" s="35"/>
      <c r="C91" s="36"/>
      <c r="D91" s="36"/>
      <c r="E91" s="36"/>
      <c r="F91" s="36"/>
      <c r="G91" s="36"/>
      <c r="H91" s="36"/>
      <c r="I91" s="36"/>
      <c r="J91" s="36"/>
      <c r="K91" s="36"/>
      <c r="L91" s="36"/>
      <c r="M91" s="36"/>
      <c r="N91" s="36"/>
      <c r="O91" s="36"/>
      <c r="P91" s="36"/>
      <c r="Q91" s="36"/>
      <c r="R91" s="36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F91" s="36"/>
      <c r="AG91" s="36"/>
      <c r="AH91" s="36"/>
      <c r="AI91" s="36"/>
      <c r="AJ91" s="36"/>
      <c r="AK91" s="36"/>
      <c r="AL91" s="36"/>
      <c r="AM91" s="36"/>
      <c r="AN91" s="36"/>
      <c r="AO91" s="36"/>
      <c r="AP91" s="36"/>
      <c r="AQ91" s="36"/>
      <c r="AR91" s="39"/>
      <c r="AS91" s="274"/>
      <c r="AT91" s="275"/>
      <c r="AU91" s="71"/>
      <c r="AV91" s="71"/>
      <c r="AW91" s="71"/>
      <c r="AX91" s="71"/>
      <c r="AY91" s="71"/>
      <c r="AZ91" s="71"/>
      <c r="BA91" s="71"/>
      <c r="BB91" s="71"/>
      <c r="BC91" s="71"/>
      <c r="BD91" s="72"/>
      <c r="BE91" s="34"/>
    </row>
    <row r="92" spans="1:91" s="2" customFormat="1" ht="29.25" customHeight="1">
      <c r="A92" s="34"/>
      <c r="B92" s="35"/>
      <c r="C92" s="310" t="s">
        <v>56</v>
      </c>
      <c r="D92" s="281"/>
      <c r="E92" s="281"/>
      <c r="F92" s="281"/>
      <c r="G92" s="281"/>
      <c r="H92" s="73"/>
      <c r="I92" s="308" t="s">
        <v>57</v>
      </c>
      <c r="J92" s="281"/>
      <c r="K92" s="281"/>
      <c r="L92" s="281"/>
      <c r="M92" s="281"/>
      <c r="N92" s="281"/>
      <c r="O92" s="281"/>
      <c r="P92" s="281"/>
      <c r="Q92" s="281"/>
      <c r="R92" s="281"/>
      <c r="S92" s="281"/>
      <c r="T92" s="281"/>
      <c r="U92" s="281"/>
      <c r="V92" s="281"/>
      <c r="W92" s="281"/>
      <c r="X92" s="281"/>
      <c r="Y92" s="281"/>
      <c r="Z92" s="281"/>
      <c r="AA92" s="281"/>
      <c r="AB92" s="281"/>
      <c r="AC92" s="281"/>
      <c r="AD92" s="281"/>
      <c r="AE92" s="281"/>
      <c r="AF92" s="281"/>
      <c r="AG92" s="280" t="s">
        <v>58</v>
      </c>
      <c r="AH92" s="281"/>
      <c r="AI92" s="281"/>
      <c r="AJ92" s="281"/>
      <c r="AK92" s="281"/>
      <c r="AL92" s="281"/>
      <c r="AM92" s="281"/>
      <c r="AN92" s="308" t="s">
        <v>59</v>
      </c>
      <c r="AO92" s="281"/>
      <c r="AP92" s="309"/>
      <c r="AQ92" s="74" t="s">
        <v>60</v>
      </c>
      <c r="AR92" s="39"/>
      <c r="AS92" s="75" t="s">
        <v>61</v>
      </c>
      <c r="AT92" s="76" t="s">
        <v>62</v>
      </c>
      <c r="AU92" s="76" t="s">
        <v>63</v>
      </c>
      <c r="AV92" s="76" t="s">
        <v>64</v>
      </c>
      <c r="AW92" s="76" t="s">
        <v>65</v>
      </c>
      <c r="AX92" s="76" t="s">
        <v>66</v>
      </c>
      <c r="AY92" s="76" t="s">
        <v>67</v>
      </c>
      <c r="AZ92" s="76" t="s">
        <v>68</v>
      </c>
      <c r="BA92" s="76" t="s">
        <v>69</v>
      </c>
      <c r="BB92" s="76" t="s">
        <v>70</v>
      </c>
      <c r="BC92" s="76" t="s">
        <v>71</v>
      </c>
      <c r="BD92" s="77" t="s">
        <v>72</v>
      </c>
      <c r="BE92" s="34"/>
    </row>
    <row r="93" spans="1:91" s="2" customFormat="1" ht="10.9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36"/>
      <c r="M93" s="36"/>
      <c r="N93" s="36"/>
      <c r="O93" s="36"/>
      <c r="P93" s="36"/>
      <c r="Q93" s="36"/>
      <c r="R93" s="36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F93" s="36"/>
      <c r="AG93" s="36"/>
      <c r="AH93" s="36"/>
      <c r="AI93" s="36"/>
      <c r="AJ93" s="36"/>
      <c r="AK93" s="36"/>
      <c r="AL93" s="36"/>
      <c r="AM93" s="36"/>
      <c r="AN93" s="36"/>
      <c r="AO93" s="36"/>
      <c r="AP93" s="36"/>
      <c r="AQ93" s="36"/>
      <c r="AR93" s="39"/>
      <c r="AS93" s="78"/>
      <c r="AT93" s="79"/>
      <c r="AU93" s="79"/>
      <c r="AV93" s="79"/>
      <c r="AW93" s="79"/>
      <c r="AX93" s="79"/>
      <c r="AY93" s="79"/>
      <c r="AZ93" s="79"/>
      <c r="BA93" s="79"/>
      <c r="BB93" s="79"/>
      <c r="BC93" s="79"/>
      <c r="BD93" s="80"/>
      <c r="BE93" s="34"/>
    </row>
    <row r="94" spans="1:91" s="6" customFormat="1" ht="32.450000000000003" customHeight="1">
      <c r="B94" s="81"/>
      <c r="C94" s="82" t="s">
        <v>73</v>
      </c>
      <c r="D94" s="83"/>
      <c r="E94" s="83"/>
      <c r="F94" s="83"/>
      <c r="G94" s="83"/>
      <c r="H94" s="83"/>
      <c r="I94" s="83"/>
      <c r="J94" s="83"/>
      <c r="K94" s="83"/>
      <c r="L94" s="83"/>
      <c r="M94" s="83"/>
      <c r="N94" s="83"/>
      <c r="O94" s="83"/>
      <c r="P94" s="83"/>
      <c r="Q94" s="83"/>
      <c r="R94" s="83"/>
      <c r="S94" s="83"/>
      <c r="T94" s="83"/>
      <c r="U94" s="83"/>
      <c r="V94" s="83"/>
      <c r="W94" s="83"/>
      <c r="X94" s="83"/>
      <c r="Y94" s="83"/>
      <c r="Z94" s="83"/>
      <c r="AA94" s="83"/>
      <c r="AB94" s="83"/>
      <c r="AC94" s="83"/>
      <c r="AD94" s="83"/>
      <c r="AE94" s="83"/>
      <c r="AF94" s="83"/>
      <c r="AG94" s="307">
        <f>ROUND(SUM(AG95:AG106),2)</f>
        <v>0</v>
      </c>
      <c r="AH94" s="307"/>
      <c r="AI94" s="307"/>
      <c r="AJ94" s="307"/>
      <c r="AK94" s="307"/>
      <c r="AL94" s="307"/>
      <c r="AM94" s="307"/>
      <c r="AN94" s="278">
        <f t="shared" ref="AN94:AN106" si="0">SUM(AG94,AT94)</f>
        <v>0</v>
      </c>
      <c r="AO94" s="278"/>
      <c r="AP94" s="278"/>
      <c r="AQ94" s="85" t="s">
        <v>1</v>
      </c>
      <c r="AR94" s="86"/>
      <c r="AS94" s="87">
        <f>ROUND(SUM(AS95:AS106),2)</f>
        <v>0</v>
      </c>
      <c r="AT94" s="88">
        <f t="shared" ref="AT94:AT106" si="1">ROUND(SUM(AV94:AW94),2)</f>
        <v>0</v>
      </c>
      <c r="AU94" s="89">
        <f>ROUND(SUM(AU95:AU106),5)</f>
        <v>0</v>
      </c>
      <c r="AV94" s="88">
        <f>ROUND(AZ94*L29,2)</f>
        <v>0</v>
      </c>
      <c r="AW94" s="88">
        <f>ROUND(BA94*L30,2)</f>
        <v>0</v>
      </c>
      <c r="AX94" s="88">
        <f>ROUND(BB94*L29,2)</f>
        <v>0</v>
      </c>
      <c r="AY94" s="88">
        <f>ROUND(BC94*L30,2)</f>
        <v>0</v>
      </c>
      <c r="AZ94" s="88">
        <f>ROUND(SUM(AZ95:AZ106),2)</f>
        <v>0</v>
      </c>
      <c r="BA94" s="88">
        <f>ROUND(SUM(BA95:BA106),2)</f>
        <v>0</v>
      </c>
      <c r="BB94" s="88">
        <f>ROUND(SUM(BB95:BB106),2)</f>
        <v>0</v>
      </c>
      <c r="BC94" s="88">
        <f>ROUND(SUM(BC95:BC106),2)</f>
        <v>0</v>
      </c>
      <c r="BD94" s="90">
        <f>ROUND(SUM(BD95:BD106),2)</f>
        <v>0</v>
      </c>
      <c r="BS94" s="91" t="s">
        <v>74</v>
      </c>
      <c r="BT94" s="91" t="s">
        <v>75</v>
      </c>
      <c r="BU94" s="92" t="s">
        <v>76</v>
      </c>
      <c r="BV94" s="91" t="s">
        <v>77</v>
      </c>
      <c r="BW94" s="91" t="s">
        <v>5</v>
      </c>
      <c r="BX94" s="91" t="s">
        <v>78</v>
      </c>
      <c r="CL94" s="91" t="s">
        <v>1</v>
      </c>
    </row>
    <row r="95" spans="1:91" s="7" customFormat="1" ht="16.5" customHeight="1">
      <c r="A95" s="93" t="s">
        <v>79</v>
      </c>
      <c r="B95" s="94"/>
      <c r="C95" s="95"/>
      <c r="D95" s="306" t="s">
        <v>80</v>
      </c>
      <c r="E95" s="306"/>
      <c r="F95" s="306"/>
      <c r="G95" s="306"/>
      <c r="H95" s="306"/>
      <c r="I95" s="96"/>
      <c r="J95" s="306" t="s">
        <v>81</v>
      </c>
      <c r="K95" s="306"/>
      <c r="L95" s="306"/>
      <c r="M95" s="306"/>
      <c r="N95" s="306"/>
      <c r="O95" s="306"/>
      <c r="P95" s="306"/>
      <c r="Q95" s="306"/>
      <c r="R95" s="306"/>
      <c r="S95" s="306"/>
      <c r="T95" s="306"/>
      <c r="U95" s="306"/>
      <c r="V95" s="306"/>
      <c r="W95" s="306"/>
      <c r="X95" s="306"/>
      <c r="Y95" s="306"/>
      <c r="Z95" s="306"/>
      <c r="AA95" s="306"/>
      <c r="AB95" s="306"/>
      <c r="AC95" s="306"/>
      <c r="AD95" s="306"/>
      <c r="AE95" s="306"/>
      <c r="AF95" s="306"/>
      <c r="AG95" s="276">
        <f>'001 - vedlejší rozpočtové...'!J30</f>
        <v>0</v>
      </c>
      <c r="AH95" s="277"/>
      <c r="AI95" s="277"/>
      <c r="AJ95" s="277"/>
      <c r="AK95" s="277"/>
      <c r="AL95" s="277"/>
      <c r="AM95" s="277"/>
      <c r="AN95" s="276">
        <f t="shared" si="0"/>
        <v>0</v>
      </c>
      <c r="AO95" s="277"/>
      <c r="AP95" s="277"/>
      <c r="AQ95" s="97" t="s">
        <v>82</v>
      </c>
      <c r="AR95" s="98"/>
      <c r="AS95" s="99">
        <v>0</v>
      </c>
      <c r="AT95" s="100">
        <f t="shared" si="1"/>
        <v>0</v>
      </c>
      <c r="AU95" s="101">
        <f>'001 - vedlejší rozpočtové...'!P118</f>
        <v>0</v>
      </c>
      <c r="AV95" s="100">
        <f>'001 - vedlejší rozpočtové...'!J33</f>
        <v>0</v>
      </c>
      <c r="AW95" s="100">
        <f>'001 - vedlejší rozpočtové...'!J34</f>
        <v>0</v>
      </c>
      <c r="AX95" s="100">
        <f>'001 - vedlejší rozpočtové...'!J35</f>
        <v>0</v>
      </c>
      <c r="AY95" s="100">
        <f>'001 - vedlejší rozpočtové...'!J36</f>
        <v>0</v>
      </c>
      <c r="AZ95" s="100">
        <f>'001 - vedlejší rozpočtové...'!F33</f>
        <v>0</v>
      </c>
      <c r="BA95" s="100">
        <f>'001 - vedlejší rozpočtové...'!F34</f>
        <v>0</v>
      </c>
      <c r="BB95" s="100">
        <f>'001 - vedlejší rozpočtové...'!F35</f>
        <v>0</v>
      </c>
      <c r="BC95" s="100">
        <f>'001 - vedlejší rozpočtové...'!F36</f>
        <v>0</v>
      </c>
      <c r="BD95" s="102">
        <f>'001 - vedlejší rozpočtové...'!F37</f>
        <v>0</v>
      </c>
      <c r="BT95" s="103" t="s">
        <v>83</v>
      </c>
      <c r="BV95" s="103" t="s">
        <v>77</v>
      </c>
      <c r="BW95" s="103" t="s">
        <v>84</v>
      </c>
      <c r="BX95" s="103" t="s">
        <v>5</v>
      </c>
      <c r="CL95" s="103" t="s">
        <v>1</v>
      </c>
      <c r="CM95" s="103" t="s">
        <v>85</v>
      </c>
    </row>
    <row r="96" spans="1:91" s="7" customFormat="1" ht="24.75" customHeight="1">
      <c r="A96" s="93" t="s">
        <v>79</v>
      </c>
      <c r="B96" s="94"/>
      <c r="C96" s="95"/>
      <c r="D96" s="306" t="s">
        <v>86</v>
      </c>
      <c r="E96" s="306"/>
      <c r="F96" s="306"/>
      <c r="G96" s="306"/>
      <c r="H96" s="306"/>
      <c r="I96" s="96"/>
      <c r="J96" s="306" t="s">
        <v>87</v>
      </c>
      <c r="K96" s="306"/>
      <c r="L96" s="306"/>
      <c r="M96" s="306"/>
      <c r="N96" s="306"/>
      <c r="O96" s="306"/>
      <c r="P96" s="306"/>
      <c r="Q96" s="306"/>
      <c r="R96" s="306"/>
      <c r="S96" s="306"/>
      <c r="T96" s="306"/>
      <c r="U96" s="306"/>
      <c r="V96" s="306"/>
      <c r="W96" s="306"/>
      <c r="X96" s="306"/>
      <c r="Y96" s="306"/>
      <c r="Z96" s="306"/>
      <c r="AA96" s="306"/>
      <c r="AB96" s="306"/>
      <c r="AC96" s="306"/>
      <c r="AD96" s="306"/>
      <c r="AE96" s="306"/>
      <c r="AF96" s="306"/>
      <c r="AG96" s="276">
        <f>'002 - vedlejší rozpočtové...'!J30</f>
        <v>0</v>
      </c>
      <c r="AH96" s="277"/>
      <c r="AI96" s="277"/>
      <c r="AJ96" s="277"/>
      <c r="AK96" s="277"/>
      <c r="AL96" s="277"/>
      <c r="AM96" s="277"/>
      <c r="AN96" s="276">
        <f t="shared" si="0"/>
        <v>0</v>
      </c>
      <c r="AO96" s="277"/>
      <c r="AP96" s="277"/>
      <c r="AQ96" s="97" t="s">
        <v>82</v>
      </c>
      <c r="AR96" s="98"/>
      <c r="AS96" s="99">
        <v>0</v>
      </c>
      <c r="AT96" s="100">
        <f t="shared" si="1"/>
        <v>0</v>
      </c>
      <c r="AU96" s="101">
        <f>'002 - vedlejší rozpočtové...'!P118</f>
        <v>0</v>
      </c>
      <c r="AV96" s="100">
        <f>'002 - vedlejší rozpočtové...'!J33</f>
        <v>0</v>
      </c>
      <c r="AW96" s="100">
        <f>'002 - vedlejší rozpočtové...'!J34</f>
        <v>0</v>
      </c>
      <c r="AX96" s="100">
        <f>'002 - vedlejší rozpočtové...'!J35</f>
        <v>0</v>
      </c>
      <c r="AY96" s="100">
        <f>'002 - vedlejší rozpočtové...'!J36</f>
        <v>0</v>
      </c>
      <c r="AZ96" s="100">
        <f>'002 - vedlejší rozpočtové...'!F33</f>
        <v>0</v>
      </c>
      <c r="BA96" s="100">
        <f>'002 - vedlejší rozpočtové...'!F34</f>
        <v>0</v>
      </c>
      <c r="BB96" s="100">
        <f>'002 - vedlejší rozpočtové...'!F35</f>
        <v>0</v>
      </c>
      <c r="BC96" s="100">
        <f>'002 - vedlejší rozpočtové...'!F36</f>
        <v>0</v>
      </c>
      <c r="BD96" s="102">
        <f>'002 - vedlejší rozpočtové...'!F37</f>
        <v>0</v>
      </c>
      <c r="BT96" s="103" t="s">
        <v>83</v>
      </c>
      <c r="BV96" s="103" t="s">
        <v>77</v>
      </c>
      <c r="BW96" s="103" t="s">
        <v>88</v>
      </c>
      <c r="BX96" s="103" t="s">
        <v>5</v>
      </c>
      <c r="CL96" s="103" t="s">
        <v>1</v>
      </c>
      <c r="CM96" s="103" t="s">
        <v>85</v>
      </c>
    </row>
    <row r="97" spans="1:91" s="7" customFormat="1" ht="16.5" customHeight="1">
      <c r="A97" s="93" t="s">
        <v>79</v>
      </c>
      <c r="B97" s="94"/>
      <c r="C97" s="95"/>
      <c r="D97" s="306" t="s">
        <v>89</v>
      </c>
      <c r="E97" s="306"/>
      <c r="F97" s="306"/>
      <c r="G97" s="306"/>
      <c r="H97" s="306"/>
      <c r="I97" s="96"/>
      <c r="J97" s="306" t="s">
        <v>90</v>
      </c>
      <c r="K97" s="306"/>
      <c r="L97" s="306"/>
      <c r="M97" s="306"/>
      <c r="N97" s="306"/>
      <c r="O97" s="306"/>
      <c r="P97" s="306"/>
      <c r="Q97" s="306"/>
      <c r="R97" s="306"/>
      <c r="S97" s="306"/>
      <c r="T97" s="306"/>
      <c r="U97" s="306"/>
      <c r="V97" s="306"/>
      <c r="W97" s="306"/>
      <c r="X97" s="306"/>
      <c r="Y97" s="306"/>
      <c r="Z97" s="306"/>
      <c r="AA97" s="306"/>
      <c r="AB97" s="306"/>
      <c r="AC97" s="306"/>
      <c r="AD97" s="306"/>
      <c r="AE97" s="306"/>
      <c r="AF97" s="306"/>
      <c r="AG97" s="276">
        <f>'003 - SO 101 KOMUNIKACE -...'!J30</f>
        <v>0</v>
      </c>
      <c r="AH97" s="277"/>
      <c r="AI97" s="277"/>
      <c r="AJ97" s="277"/>
      <c r="AK97" s="277"/>
      <c r="AL97" s="277"/>
      <c r="AM97" s="277"/>
      <c r="AN97" s="276">
        <f t="shared" si="0"/>
        <v>0</v>
      </c>
      <c r="AO97" s="277"/>
      <c r="AP97" s="277"/>
      <c r="AQ97" s="97" t="s">
        <v>82</v>
      </c>
      <c r="AR97" s="98"/>
      <c r="AS97" s="99">
        <v>0</v>
      </c>
      <c r="AT97" s="100">
        <f t="shared" si="1"/>
        <v>0</v>
      </c>
      <c r="AU97" s="101">
        <f>'003 - SO 101 KOMUNIKACE -...'!P132</f>
        <v>0</v>
      </c>
      <c r="AV97" s="100">
        <f>'003 - SO 101 KOMUNIKACE -...'!J33</f>
        <v>0</v>
      </c>
      <c r="AW97" s="100">
        <f>'003 - SO 101 KOMUNIKACE -...'!J34</f>
        <v>0</v>
      </c>
      <c r="AX97" s="100">
        <f>'003 - SO 101 KOMUNIKACE -...'!J35</f>
        <v>0</v>
      </c>
      <c r="AY97" s="100">
        <f>'003 - SO 101 KOMUNIKACE -...'!J36</f>
        <v>0</v>
      </c>
      <c r="AZ97" s="100">
        <f>'003 - SO 101 KOMUNIKACE -...'!F33</f>
        <v>0</v>
      </c>
      <c r="BA97" s="100">
        <f>'003 - SO 101 KOMUNIKACE -...'!F34</f>
        <v>0</v>
      </c>
      <c r="BB97" s="100">
        <f>'003 - SO 101 KOMUNIKACE -...'!F35</f>
        <v>0</v>
      </c>
      <c r="BC97" s="100">
        <f>'003 - SO 101 KOMUNIKACE -...'!F36</f>
        <v>0</v>
      </c>
      <c r="BD97" s="102">
        <f>'003 - SO 101 KOMUNIKACE -...'!F37</f>
        <v>0</v>
      </c>
      <c r="BT97" s="103" t="s">
        <v>83</v>
      </c>
      <c r="BV97" s="103" t="s">
        <v>77</v>
      </c>
      <c r="BW97" s="103" t="s">
        <v>91</v>
      </c>
      <c r="BX97" s="103" t="s">
        <v>5</v>
      </c>
      <c r="CL97" s="103" t="s">
        <v>1</v>
      </c>
      <c r="CM97" s="103" t="s">
        <v>85</v>
      </c>
    </row>
    <row r="98" spans="1:91" s="7" customFormat="1" ht="24.75" customHeight="1">
      <c r="A98" s="93" t="s">
        <v>79</v>
      </c>
      <c r="B98" s="94"/>
      <c r="C98" s="95"/>
      <c r="D98" s="306" t="s">
        <v>92</v>
      </c>
      <c r="E98" s="306"/>
      <c r="F98" s="306"/>
      <c r="G98" s="306"/>
      <c r="H98" s="306"/>
      <c r="I98" s="96"/>
      <c r="J98" s="306" t="s">
        <v>93</v>
      </c>
      <c r="K98" s="306"/>
      <c r="L98" s="306"/>
      <c r="M98" s="306"/>
      <c r="N98" s="306"/>
      <c r="O98" s="306"/>
      <c r="P98" s="306"/>
      <c r="Q98" s="306"/>
      <c r="R98" s="306"/>
      <c r="S98" s="306"/>
      <c r="T98" s="306"/>
      <c r="U98" s="306"/>
      <c r="V98" s="306"/>
      <c r="W98" s="306"/>
      <c r="X98" s="306"/>
      <c r="Y98" s="306"/>
      <c r="Z98" s="306"/>
      <c r="AA98" s="306"/>
      <c r="AB98" s="306"/>
      <c r="AC98" s="306"/>
      <c r="AD98" s="306"/>
      <c r="AE98" s="306"/>
      <c r="AF98" s="306"/>
      <c r="AG98" s="276">
        <f>'004 - SO 301 ODVODNĚNÍ KO...'!J30</f>
        <v>0</v>
      </c>
      <c r="AH98" s="277"/>
      <c r="AI98" s="277"/>
      <c r="AJ98" s="277"/>
      <c r="AK98" s="277"/>
      <c r="AL98" s="277"/>
      <c r="AM98" s="277"/>
      <c r="AN98" s="276">
        <f t="shared" si="0"/>
        <v>0</v>
      </c>
      <c r="AO98" s="277"/>
      <c r="AP98" s="277"/>
      <c r="AQ98" s="97" t="s">
        <v>82</v>
      </c>
      <c r="AR98" s="98"/>
      <c r="AS98" s="99">
        <v>0</v>
      </c>
      <c r="AT98" s="100">
        <f t="shared" si="1"/>
        <v>0</v>
      </c>
      <c r="AU98" s="101">
        <f>'004 - SO 301 ODVODNĚNÍ KO...'!P122</f>
        <v>0</v>
      </c>
      <c r="AV98" s="100">
        <f>'004 - SO 301 ODVODNĚNÍ KO...'!J33</f>
        <v>0</v>
      </c>
      <c r="AW98" s="100">
        <f>'004 - SO 301 ODVODNĚNÍ KO...'!J34</f>
        <v>0</v>
      </c>
      <c r="AX98" s="100">
        <f>'004 - SO 301 ODVODNĚNÍ KO...'!J35</f>
        <v>0</v>
      </c>
      <c r="AY98" s="100">
        <f>'004 - SO 301 ODVODNĚNÍ KO...'!J36</f>
        <v>0</v>
      </c>
      <c r="AZ98" s="100">
        <f>'004 - SO 301 ODVODNĚNÍ KO...'!F33</f>
        <v>0</v>
      </c>
      <c r="BA98" s="100">
        <f>'004 - SO 301 ODVODNĚNÍ KO...'!F34</f>
        <v>0</v>
      </c>
      <c r="BB98" s="100">
        <f>'004 - SO 301 ODVODNĚNÍ KO...'!F35</f>
        <v>0</v>
      </c>
      <c r="BC98" s="100">
        <f>'004 - SO 301 ODVODNĚNÍ KO...'!F36</f>
        <v>0</v>
      </c>
      <c r="BD98" s="102">
        <f>'004 - SO 301 ODVODNĚNÍ KO...'!F37</f>
        <v>0</v>
      </c>
      <c r="BT98" s="103" t="s">
        <v>83</v>
      </c>
      <c r="BV98" s="103" t="s">
        <v>77</v>
      </c>
      <c r="BW98" s="103" t="s">
        <v>94</v>
      </c>
      <c r="BX98" s="103" t="s">
        <v>5</v>
      </c>
      <c r="CL98" s="103" t="s">
        <v>1</v>
      </c>
      <c r="CM98" s="103" t="s">
        <v>85</v>
      </c>
    </row>
    <row r="99" spans="1:91" s="7" customFormat="1" ht="24.75" customHeight="1">
      <c r="A99" s="93" t="s">
        <v>79</v>
      </c>
      <c r="B99" s="94"/>
      <c r="C99" s="95"/>
      <c r="D99" s="306" t="s">
        <v>95</v>
      </c>
      <c r="E99" s="306"/>
      <c r="F99" s="306"/>
      <c r="G99" s="306"/>
      <c r="H99" s="306"/>
      <c r="I99" s="96"/>
      <c r="J99" s="306" t="s">
        <v>96</v>
      </c>
      <c r="K99" s="306"/>
      <c r="L99" s="306"/>
      <c r="M99" s="306"/>
      <c r="N99" s="306"/>
      <c r="O99" s="306"/>
      <c r="P99" s="306"/>
      <c r="Q99" s="306"/>
      <c r="R99" s="306"/>
      <c r="S99" s="306"/>
      <c r="T99" s="306"/>
      <c r="U99" s="306"/>
      <c r="V99" s="306"/>
      <c r="W99" s="306"/>
      <c r="X99" s="306"/>
      <c r="Y99" s="306"/>
      <c r="Z99" s="306"/>
      <c r="AA99" s="306"/>
      <c r="AB99" s="306"/>
      <c r="AC99" s="306"/>
      <c r="AD99" s="306"/>
      <c r="AE99" s="306"/>
      <c r="AF99" s="306"/>
      <c r="AG99" s="276">
        <f>'005 - SO 301 ODVODNĚNÍ KO...'!J30</f>
        <v>0</v>
      </c>
      <c r="AH99" s="277"/>
      <c r="AI99" s="277"/>
      <c r="AJ99" s="277"/>
      <c r="AK99" s="277"/>
      <c r="AL99" s="277"/>
      <c r="AM99" s="277"/>
      <c r="AN99" s="276">
        <f t="shared" si="0"/>
        <v>0</v>
      </c>
      <c r="AO99" s="277"/>
      <c r="AP99" s="277"/>
      <c r="AQ99" s="97" t="s">
        <v>82</v>
      </c>
      <c r="AR99" s="98"/>
      <c r="AS99" s="99">
        <v>0</v>
      </c>
      <c r="AT99" s="100">
        <f t="shared" si="1"/>
        <v>0</v>
      </c>
      <c r="AU99" s="101">
        <f>'005 - SO 301 ODVODNĚNÍ KO...'!P119</f>
        <v>0</v>
      </c>
      <c r="AV99" s="100">
        <f>'005 - SO 301 ODVODNĚNÍ KO...'!J33</f>
        <v>0</v>
      </c>
      <c r="AW99" s="100">
        <f>'005 - SO 301 ODVODNĚNÍ KO...'!J34</f>
        <v>0</v>
      </c>
      <c r="AX99" s="100">
        <f>'005 - SO 301 ODVODNĚNÍ KO...'!J35</f>
        <v>0</v>
      </c>
      <c r="AY99" s="100">
        <f>'005 - SO 301 ODVODNĚNÍ KO...'!J36</f>
        <v>0</v>
      </c>
      <c r="AZ99" s="100">
        <f>'005 - SO 301 ODVODNĚNÍ KO...'!F33</f>
        <v>0</v>
      </c>
      <c r="BA99" s="100">
        <f>'005 - SO 301 ODVODNĚNÍ KO...'!F34</f>
        <v>0</v>
      </c>
      <c r="BB99" s="100">
        <f>'005 - SO 301 ODVODNĚNÍ KO...'!F35</f>
        <v>0</v>
      </c>
      <c r="BC99" s="100">
        <f>'005 - SO 301 ODVODNĚNÍ KO...'!F36</f>
        <v>0</v>
      </c>
      <c r="BD99" s="102">
        <f>'005 - SO 301 ODVODNĚNÍ KO...'!F37</f>
        <v>0</v>
      </c>
      <c r="BT99" s="103" t="s">
        <v>83</v>
      </c>
      <c r="BV99" s="103" t="s">
        <v>77</v>
      </c>
      <c r="BW99" s="103" t="s">
        <v>97</v>
      </c>
      <c r="BX99" s="103" t="s">
        <v>5</v>
      </c>
      <c r="CL99" s="103" t="s">
        <v>1</v>
      </c>
      <c r="CM99" s="103" t="s">
        <v>85</v>
      </c>
    </row>
    <row r="100" spans="1:91" s="7" customFormat="1" ht="24.75" customHeight="1">
      <c r="A100" s="93" t="s">
        <v>79</v>
      </c>
      <c r="B100" s="94"/>
      <c r="C100" s="95"/>
      <c r="D100" s="306" t="s">
        <v>98</v>
      </c>
      <c r="E100" s="306"/>
      <c r="F100" s="306"/>
      <c r="G100" s="306"/>
      <c r="H100" s="306"/>
      <c r="I100" s="96"/>
      <c r="J100" s="306" t="s">
        <v>99</v>
      </c>
      <c r="K100" s="306"/>
      <c r="L100" s="306"/>
      <c r="M100" s="306"/>
      <c r="N100" s="306"/>
      <c r="O100" s="306"/>
      <c r="P100" s="306"/>
      <c r="Q100" s="306"/>
      <c r="R100" s="306"/>
      <c r="S100" s="306"/>
      <c r="T100" s="306"/>
      <c r="U100" s="306"/>
      <c r="V100" s="306"/>
      <c r="W100" s="306"/>
      <c r="X100" s="306"/>
      <c r="Y100" s="306"/>
      <c r="Z100" s="306"/>
      <c r="AA100" s="306"/>
      <c r="AB100" s="306"/>
      <c r="AC100" s="306"/>
      <c r="AD100" s="306"/>
      <c r="AE100" s="306"/>
      <c r="AF100" s="306"/>
      <c r="AG100" s="276">
        <f>'006 - SO 302 PŘÍPOJKA, RO...'!J30</f>
        <v>0</v>
      </c>
      <c r="AH100" s="277"/>
      <c r="AI100" s="277"/>
      <c r="AJ100" s="277"/>
      <c r="AK100" s="277"/>
      <c r="AL100" s="277"/>
      <c r="AM100" s="277"/>
      <c r="AN100" s="276">
        <f t="shared" si="0"/>
        <v>0</v>
      </c>
      <c r="AO100" s="277"/>
      <c r="AP100" s="277"/>
      <c r="AQ100" s="97" t="s">
        <v>82</v>
      </c>
      <c r="AR100" s="98"/>
      <c r="AS100" s="99">
        <v>0</v>
      </c>
      <c r="AT100" s="100">
        <f t="shared" si="1"/>
        <v>0</v>
      </c>
      <c r="AU100" s="101">
        <f>'006 - SO 302 PŘÍPOJKA, RO...'!P129</f>
        <v>0</v>
      </c>
      <c r="AV100" s="100">
        <f>'006 - SO 302 PŘÍPOJKA, RO...'!J33</f>
        <v>0</v>
      </c>
      <c r="AW100" s="100">
        <f>'006 - SO 302 PŘÍPOJKA, RO...'!J34</f>
        <v>0</v>
      </c>
      <c r="AX100" s="100">
        <f>'006 - SO 302 PŘÍPOJKA, RO...'!J35</f>
        <v>0</v>
      </c>
      <c r="AY100" s="100">
        <f>'006 - SO 302 PŘÍPOJKA, RO...'!J36</f>
        <v>0</v>
      </c>
      <c r="AZ100" s="100">
        <f>'006 - SO 302 PŘÍPOJKA, RO...'!F33</f>
        <v>0</v>
      </c>
      <c r="BA100" s="100">
        <f>'006 - SO 302 PŘÍPOJKA, RO...'!F34</f>
        <v>0</v>
      </c>
      <c r="BB100" s="100">
        <f>'006 - SO 302 PŘÍPOJKA, RO...'!F35</f>
        <v>0</v>
      </c>
      <c r="BC100" s="100">
        <f>'006 - SO 302 PŘÍPOJKA, RO...'!F36</f>
        <v>0</v>
      </c>
      <c r="BD100" s="102">
        <f>'006 - SO 302 PŘÍPOJKA, RO...'!F37</f>
        <v>0</v>
      </c>
      <c r="BT100" s="103" t="s">
        <v>83</v>
      </c>
      <c r="BV100" s="103" t="s">
        <v>77</v>
      </c>
      <c r="BW100" s="103" t="s">
        <v>100</v>
      </c>
      <c r="BX100" s="103" t="s">
        <v>5</v>
      </c>
      <c r="CL100" s="103" t="s">
        <v>1</v>
      </c>
      <c r="CM100" s="103" t="s">
        <v>85</v>
      </c>
    </row>
    <row r="101" spans="1:91" s="7" customFormat="1" ht="24.75" customHeight="1">
      <c r="A101" s="93" t="s">
        <v>79</v>
      </c>
      <c r="B101" s="94"/>
      <c r="C101" s="95"/>
      <c r="D101" s="306" t="s">
        <v>101</v>
      </c>
      <c r="E101" s="306"/>
      <c r="F101" s="306"/>
      <c r="G101" s="306"/>
      <c r="H101" s="306"/>
      <c r="I101" s="96"/>
      <c r="J101" s="306" t="s">
        <v>102</v>
      </c>
      <c r="K101" s="306"/>
      <c r="L101" s="306"/>
      <c r="M101" s="306"/>
      <c r="N101" s="306"/>
      <c r="O101" s="306"/>
      <c r="P101" s="306"/>
      <c r="Q101" s="306"/>
      <c r="R101" s="306"/>
      <c r="S101" s="306"/>
      <c r="T101" s="306"/>
      <c r="U101" s="306"/>
      <c r="V101" s="306"/>
      <c r="W101" s="306"/>
      <c r="X101" s="306"/>
      <c r="Y101" s="306"/>
      <c r="Z101" s="306"/>
      <c r="AA101" s="306"/>
      <c r="AB101" s="306"/>
      <c r="AC101" s="306"/>
      <c r="AD101" s="306"/>
      <c r="AE101" s="306"/>
      <c r="AF101" s="306"/>
      <c r="AG101" s="276">
        <f>'007 - SO 302 PŘÍPOJKA, RO...'!J30</f>
        <v>0</v>
      </c>
      <c r="AH101" s="277"/>
      <c r="AI101" s="277"/>
      <c r="AJ101" s="277"/>
      <c r="AK101" s="277"/>
      <c r="AL101" s="277"/>
      <c r="AM101" s="277"/>
      <c r="AN101" s="276">
        <f t="shared" si="0"/>
        <v>0</v>
      </c>
      <c r="AO101" s="277"/>
      <c r="AP101" s="277"/>
      <c r="AQ101" s="97" t="s">
        <v>82</v>
      </c>
      <c r="AR101" s="98"/>
      <c r="AS101" s="99">
        <v>0</v>
      </c>
      <c r="AT101" s="100">
        <f t="shared" si="1"/>
        <v>0</v>
      </c>
      <c r="AU101" s="101">
        <f>'007 - SO 302 PŘÍPOJKA, RO...'!P121</f>
        <v>0</v>
      </c>
      <c r="AV101" s="100">
        <f>'007 - SO 302 PŘÍPOJKA, RO...'!J33</f>
        <v>0</v>
      </c>
      <c r="AW101" s="100">
        <f>'007 - SO 302 PŘÍPOJKA, RO...'!J34</f>
        <v>0</v>
      </c>
      <c r="AX101" s="100">
        <f>'007 - SO 302 PŘÍPOJKA, RO...'!J35</f>
        <v>0</v>
      </c>
      <c r="AY101" s="100">
        <f>'007 - SO 302 PŘÍPOJKA, RO...'!J36</f>
        <v>0</v>
      </c>
      <c r="AZ101" s="100">
        <f>'007 - SO 302 PŘÍPOJKA, RO...'!F33</f>
        <v>0</v>
      </c>
      <c r="BA101" s="100">
        <f>'007 - SO 302 PŘÍPOJKA, RO...'!F34</f>
        <v>0</v>
      </c>
      <c r="BB101" s="100">
        <f>'007 - SO 302 PŘÍPOJKA, RO...'!F35</f>
        <v>0</v>
      </c>
      <c r="BC101" s="100">
        <f>'007 - SO 302 PŘÍPOJKA, RO...'!F36</f>
        <v>0</v>
      </c>
      <c r="BD101" s="102">
        <f>'007 - SO 302 PŘÍPOJKA, RO...'!F37</f>
        <v>0</v>
      </c>
      <c r="BT101" s="103" t="s">
        <v>83</v>
      </c>
      <c r="BV101" s="103" t="s">
        <v>77</v>
      </c>
      <c r="BW101" s="103" t="s">
        <v>103</v>
      </c>
      <c r="BX101" s="103" t="s">
        <v>5</v>
      </c>
      <c r="CL101" s="103" t="s">
        <v>1</v>
      </c>
      <c r="CM101" s="103" t="s">
        <v>85</v>
      </c>
    </row>
    <row r="102" spans="1:91" s="7" customFormat="1" ht="24.75" customHeight="1">
      <c r="A102" s="93" t="s">
        <v>79</v>
      </c>
      <c r="B102" s="94"/>
      <c r="C102" s="95"/>
      <c r="D102" s="306" t="s">
        <v>104</v>
      </c>
      <c r="E102" s="306"/>
      <c r="F102" s="306"/>
      <c r="G102" s="306"/>
      <c r="H102" s="306"/>
      <c r="I102" s="96"/>
      <c r="J102" s="306" t="s">
        <v>105</v>
      </c>
      <c r="K102" s="306"/>
      <c r="L102" s="306"/>
      <c r="M102" s="306"/>
      <c r="N102" s="306"/>
      <c r="O102" s="306"/>
      <c r="P102" s="306"/>
      <c r="Q102" s="306"/>
      <c r="R102" s="306"/>
      <c r="S102" s="306"/>
      <c r="T102" s="306"/>
      <c r="U102" s="306"/>
      <c r="V102" s="306"/>
      <c r="W102" s="306"/>
      <c r="X102" s="306"/>
      <c r="Y102" s="306"/>
      <c r="Z102" s="306"/>
      <c r="AA102" s="306"/>
      <c r="AB102" s="306"/>
      <c r="AC102" s="306"/>
      <c r="AD102" s="306"/>
      <c r="AE102" s="306"/>
      <c r="AF102" s="306"/>
      <c r="AG102" s="276">
        <f>'008 - SO 401 VEŘEJNÉ OSVĚ...'!J30</f>
        <v>0</v>
      </c>
      <c r="AH102" s="277"/>
      <c r="AI102" s="277"/>
      <c r="AJ102" s="277"/>
      <c r="AK102" s="277"/>
      <c r="AL102" s="277"/>
      <c r="AM102" s="277"/>
      <c r="AN102" s="276">
        <f t="shared" si="0"/>
        <v>0</v>
      </c>
      <c r="AO102" s="277"/>
      <c r="AP102" s="277"/>
      <c r="AQ102" s="97" t="s">
        <v>82</v>
      </c>
      <c r="AR102" s="98"/>
      <c r="AS102" s="99">
        <v>0</v>
      </c>
      <c r="AT102" s="100">
        <f t="shared" si="1"/>
        <v>0</v>
      </c>
      <c r="AU102" s="101">
        <f>'008 - SO 401 VEŘEJNÉ OSVĚ...'!P121</f>
        <v>0</v>
      </c>
      <c r="AV102" s="100">
        <f>'008 - SO 401 VEŘEJNÉ OSVĚ...'!J33</f>
        <v>0</v>
      </c>
      <c r="AW102" s="100">
        <f>'008 - SO 401 VEŘEJNÉ OSVĚ...'!J34</f>
        <v>0</v>
      </c>
      <c r="AX102" s="100">
        <f>'008 - SO 401 VEŘEJNÉ OSVĚ...'!J35</f>
        <v>0</v>
      </c>
      <c r="AY102" s="100">
        <f>'008 - SO 401 VEŘEJNÉ OSVĚ...'!J36</f>
        <v>0</v>
      </c>
      <c r="AZ102" s="100">
        <f>'008 - SO 401 VEŘEJNÉ OSVĚ...'!F33</f>
        <v>0</v>
      </c>
      <c r="BA102" s="100">
        <f>'008 - SO 401 VEŘEJNÉ OSVĚ...'!F34</f>
        <v>0</v>
      </c>
      <c r="BB102" s="100">
        <f>'008 - SO 401 VEŘEJNÉ OSVĚ...'!F35</f>
        <v>0</v>
      </c>
      <c r="BC102" s="100">
        <f>'008 - SO 401 VEŘEJNÉ OSVĚ...'!F36</f>
        <v>0</v>
      </c>
      <c r="BD102" s="102">
        <f>'008 - SO 401 VEŘEJNÉ OSVĚ...'!F37</f>
        <v>0</v>
      </c>
      <c r="BT102" s="103" t="s">
        <v>83</v>
      </c>
      <c r="BV102" s="103" t="s">
        <v>77</v>
      </c>
      <c r="BW102" s="103" t="s">
        <v>106</v>
      </c>
      <c r="BX102" s="103" t="s">
        <v>5</v>
      </c>
      <c r="CL102" s="103" t="s">
        <v>1</v>
      </c>
      <c r="CM102" s="103" t="s">
        <v>85</v>
      </c>
    </row>
    <row r="103" spans="1:91" s="7" customFormat="1" ht="24.75" customHeight="1">
      <c r="A103" s="93" t="s">
        <v>79</v>
      </c>
      <c r="B103" s="94"/>
      <c r="C103" s="95"/>
      <c r="D103" s="306" t="s">
        <v>107</v>
      </c>
      <c r="E103" s="306"/>
      <c r="F103" s="306"/>
      <c r="G103" s="306"/>
      <c r="H103" s="306"/>
      <c r="I103" s="96"/>
      <c r="J103" s="306" t="s">
        <v>108</v>
      </c>
      <c r="K103" s="306"/>
      <c r="L103" s="306"/>
      <c r="M103" s="306"/>
      <c r="N103" s="306"/>
      <c r="O103" s="306"/>
      <c r="P103" s="306"/>
      <c r="Q103" s="306"/>
      <c r="R103" s="306"/>
      <c r="S103" s="306"/>
      <c r="T103" s="306"/>
      <c r="U103" s="306"/>
      <c r="V103" s="306"/>
      <c r="W103" s="306"/>
      <c r="X103" s="306"/>
      <c r="Y103" s="306"/>
      <c r="Z103" s="306"/>
      <c r="AA103" s="306"/>
      <c r="AB103" s="306"/>
      <c r="AC103" s="306"/>
      <c r="AD103" s="306"/>
      <c r="AE103" s="306"/>
      <c r="AF103" s="306"/>
      <c r="AG103" s="276">
        <f>'009 - SO 401 VEŘEJNÉ OSVĚ...'!J30</f>
        <v>0</v>
      </c>
      <c r="AH103" s="277"/>
      <c r="AI103" s="277"/>
      <c r="AJ103" s="277"/>
      <c r="AK103" s="277"/>
      <c r="AL103" s="277"/>
      <c r="AM103" s="277"/>
      <c r="AN103" s="276">
        <f t="shared" si="0"/>
        <v>0</v>
      </c>
      <c r="AO103" s="277"/>
      <c r="AP103" s="277"/>
      <c r="AQ103" s="97" t="s">
        <v>82</v>
      </c>
      <c r="AR103" s="98"/>
      <c r="AS103" s="99">
        <v>0</v>
      </c>
      <c r="AT103" s="100">
        <f t="shared" si="1"/>
        <v>0</v>
      </c>
      <c r="AU103" s="101">
        <f>'009 - SO 401 VEŘEJNÉ OSVĚ...'!P121</f>
        <v>0</v>
      </c>
      <c r="AV103" s="100">
        <f>'009 - SO 401 VEŘEJNÉ OSVĚ...'!J33</f>
        <v>0</v>
      </c>
      <c r="AW103" s="100">
        <f>'009 - SO 401 VEŘEJNÉ OSVĚ...'!J34</f>
        <v>0</v>
      </c>
      <c r="AX103" s="100">
        <f>'009 - SO 401 VEŘEJNÉ OSVĚ...'!J35</f>
        <v>0</v>
      </c>
      <c r="AY103" s="100">
        <f>'009 - SO 401 VEŘEJNÉ OSVĚ...'!J36</f>
        <v>0</v>
      </c>
      <c r="AZ103" s="100">
        <f>'009 - SO 401 VEŘEJNÉ OSVĚ...'!F33</f>
        <v>0</v>
      </c>
      <c r="BA103" s="100">
        <f>'009 - SO 401 VEŘEJNÉ OSVĚ...'!F34</f>
        <v>0</v>
      </c>
      <c r="BB103" s="100">
        <f>'009 - SO 401 VEŘEJNÉ OSVĚ...'!F35</f>
        <v>0</v>
      </c>
      <c r="BC103" s="100">
        <f>'009 - SO 401 VEŘEJNÉ OSVĚ...'!F36</f>
        <v>0</v>
      </c>
      <c r="BD103" s="102">
        <f>'009 - SO 401 VEŘEJNÉ OSVĚ...'!F37</f>
        <v>0</v>
      </c>
      <c r="BT103" s="103" t="s">
        <v>83</v>
      </c>
      <c r="BV103" s="103" t="s">
        <v>77</v>
      </c>
      <c r="BW103" s="103" t="s">
        <v>109</v>
      </c>
      <c r="BX103" s="103" t="s">
        <v>5</v>
      </c>
      <c r="CL103" s="103" t="s">
        <v>1</v>
      </c>
      <c r="CM103" s="103" t="s">
        <v>85</v>
      </c>
    </row>
    <row r="104" spans="1:91" s="7" customFormat="1" ht="24.75" customHeight="1">
      <c r="A104" s="93" t="s">
        <v>79</v>
      </c>
      <c r="B104" s="94"/>
      <c r="C104" s="95"/>
      <c r="D104" s="306" t="s">
        <v>110</v>
      </c>
      <c r="E104" s="306"/>
      <c r="F104" s="306"/>
      <c r="G104" s="306"/>
      <c r="H104" s="306"/>
      <c r="I104" s="96"/>
      <c r="J104" s="306" t="s">
        <v>111</v>
      </c>
      <c r="K104" s="306"/>
      <c r="L104" s="306"/>
      <c r="M104" s="306"/>
      <c r="N104" s="306"/>
      <c r="O104" s="306"/>
      <c r="P104" s="306"/>
      <c r="Q104" s="306"/>
      <c r="R104" s="306"/>
      <c r="S104" s="306"/>
      <c r="T104" s="306"/>
      <c r="U104" s="306"/>
      <c r="V104" s="306"/>
      <c r="W104" s="306"/>
      <c r="X104" s="306"/>
      <c r="Y104" s="306"/>
      <c r="Z104" s="306"/>
      <c r="AA104" s="306"/>
      <c r="AB104" s="306"/>
      <c r="AC104" s="306"/>
      <c r="AD104" s="306"/>
      <c r="AE104" s="306"/>
      <c r="AF104" s="306"/>
      <c r="AG104" s="276">
        <f>'010 - SO 402 KAMEROVÝ SYS...'!J30</f>
        <v>0</v>
      </c>
      <c r="AH104" s="277"/>
      <c r="AI104" s="277"/>
      <c r="AJ104" s="277"/>
      <c r="AK104" s="277"/>
      <c r="AL104" s="277"/>
      <c r="AM104" s="277"/>
      <c r="AN104" s="276">
        <f t="shared" si="0"/>
        <v>0</v>
      </c>
      <c r="AO104" s="277"/>
      <c r="AP104" s="277"/>
      <c r="AQ104" s="97" t="s">
        <v>82</v>
      </c>
      <c r="AR104" s="98"/>
      <c r="AS104" s="99">
        <v>0</v>
      </c>
      <c r="AT104" s="100">
        <f t="shared" si="1"/>
        <v>0</v>
      </c>
      <c r="AU104" s="101">
        <f>'010 - SO 402 KAMEROVÝ SYS...'!P125</f>
        <v>0</v>
      </c>
      <c r="AV104" s="100">
        <f>'010 - SO 402 KAMEROVÝ SYS...'!J33</f>
        <v>0</v>
      </c>
      <c r="AW104" s="100">
        <f>'010 - SO 402 KAMEROVÝ SYS...'!J34</f>
        <v>0</v>
      </c>
      <c r="AX104" s="100">
        <f>'010 - SO 402 KAMEROVÝ SYS...'!J35</f>
        <v>0</v>
      </c>
      <c r="AY104" s="100">
        <f>'010 - SO 402 KAMEROVÝ SYS...'!J36</f>
        <v>0</v>
      </c>
      <c r="AZ104" s="100">
        <f>'010 - SO 402 KAMEROVÝ SYS...'!F33</f>
        <v>0</v>
      </c>
      <c r="BA104" s="100">
        <f>'010 - SO 402 KAMEROVÝ SYS...'!F34</f>
        <v>0</v>
      </c>
      <c r="BB104" s="100">
        <f>'010 - SO 402 KAMEROVÝ SYS...'!F35</f>
        <v>0</v>
      </c>
      <c r="BC104" s="100">
        <f>'010 - SO 402 KAMEROVÝ SYS...'!F36</f>
        <v>0</v>
      </c>
      <c r="BD104" s="102">
        <f>'010 - SO 402 KAMEROVÝ SYS...'!F37</f>
        <v>0</v>
      </c>
      <c r="BT104" s="103" t="s">
        <v>83</v>
      </c>
      <c r="BV104" s="103" t="s">
        <v>77</v>
      </c>
      <c r="BW104" s="103" t="s">
        <v>112</v>
      </c>
      <c r="BX104" s="103" t="s">
        <v>5</v>
      </c>
      <c r="CL104" s="103" t="s">
        <v>1</v>
      </c>
      <c r="CM104" s="103" t="s">
        <v>85</v>
      </c>
    </row>
    <row r="105" spans="1:91" s="7" customFormat="1" ht="24.75" customHeight="1">
      <c r="A105" s="93" t="s">
        <v>79</v>
      </c>
      <c r="B105" s="94"/>
      <c r="C105" s="95"/>
      <c r="D105" s="306" t="s">
        <v>113</v>
      </c>
      <c r="E105" s="306"/>
      <c r="F105" s="306"/>
      <c r="G105" s="306"/>
      <c r="H105" s="306"/>
      <c r="I105" s="96"/>
      <c r="J105" s="306" t="s">
        <v>114</v>
      </c>
      <c r="K105" s="306"/>
      <c r="L105" s="306"/>
      <c r="M105" s="306"/>
      <c r="N105" s="306"/>
      <c r="O105" s="306"/>
      <c r="P105" s="306"/>
      <c r="Q105" s="306"/>
      <c r="R105" s="306"/>
      <c r="S105" s="306"/>
      <c r="T105" s="306"/>
      <c r="U105" s="306"/>
      <c r="V105" s="306"/>
      <c r="W105" s="306"/>
      <c r="X105" s="306"/>
      <c r="Y105" s="306"/>
      <c r="Z105" s="306"/>
      <c r="AA105" s="306"/>
      <c r="AB105" s="306"/>
      <c r="AC105" s="306"/>
      <c r="AD105" s="306"/>
      <c r="AE105" s="306"/>
      <c r="AF105" s="306"/>
      <c r="AG105" s="276">
        <f>'011 - SO 402 KAMEROVÝ SYS...'!J30</f>
        <v>0</v>
      </c>
      <c r="AH105" s="277"/>
      <c r="AI105" s="277"/>
      <c r="AJ105" s="277"/>
      <c r="AK105" s="277"/>
      <c r="AL105" s="277"/>
      <c r="AM105" s="277"/>
      <c r="AN105" s="276">
        <f t="shared" si="0"/>
        <v>0</v>
      </c>
      <c r="AO105" s="277"/>
      <c r="AP105" s="277"/>
      <c r="AQ105" s="97" t="s">
        <v>82</v>
      </c>
      <c r="AR105" s="98"/>
      <c r="AS105" s="99">
        <v>0</v>
      </c>
      <c r="AT105" s="100">
        <f t="shared" si="1"/>
        <v>0</v>
      </c>
      <c r="AU105" s="101">
        <f>'011 - SO 402 KAMEROVÝ SYS...'!P120</f>
        <v>0</v>
      </c>
      <c r="AV105" s="100">
        <f>'011 - SO 402 KAMEROVÝ SYS...'!J33</f>
        <v>0</v>
      </c>
      <c r="AW105" s="100">
        <f>'011 - SO 402 KAMEROVÝ SYS...'!J34</f>
        <v>0</v>
      </c>
      <c r="AX105" s="100">
        <f>'011 - SO 402 KAMEROVÝ SYS...'!J35</f>
        <v>0</v>
      </c>
      <c r="AY105" s="100">
        <f>'011 - SO 402 KAMEROVÝ SYS...'!J36</f>
        <v>0</v>
      </c>
      <c r="AZ105" s="100">
        <f>'011 - SO 402 KAMEROVÝ SYS...'!F33</f>
        <v>0</v>
      </c>
      <c r="BA105" s="100">
        <f>'011 - SO 402 KAMEROVÝ SYS...'!F34</f>
        <v>0</v>
      </c>
      <c r="BB105" s="100">
        <f>'011 - SO 402 KAMEROVÝ SYS...'!F35</f>
        <v>0</v>
      </c>
      <c r="BC105" s="100">
        <f>'011 - SO 402 KAMEROVÝ SYS...'!F36</f>
        <v>0</v>
      </c>
      <c r="BD105" s="102">
        <f>'011 - SO 402 KAMEROVÝ SYS...'!F37</f>
        <v>0</v>
      </c>
      <c r="BT105" s="103" t="s">
        <v>83</v>
      </c>
      <c r="BV105" s="103" t="s">
        <v>77</v>
      </c>
      <c r="BW105" s="103" t="s">
        <v>115</v>
      </c>
      <c r="BX105" s="103" t="s">
        <v>5</v>
      </c>
      <c r="CL105" s="103" t="s">
        <v>1</v>
      </c>
      <c r="CM105" s="103" t="s">
        <v>85</v>
      </c>
    </row>
    <row r="106" spans="1:91" s="7" customFormat="1" ht="24.75" customHeight="1">
      <c r="A106" s="93" t="s">
        <v>79</v>
      </c>
      <c r="B106" s="94"/>
      <c r="C106" s="95"/>
      <c r="D106" s="306" t="s">
        <v>116</v>
      </c>
      <c r="E106" s="306"/>
      <c r="F106" s="306"/>
      <c r="G106" s="306"/>
      <c r="H106" s="306"/>
      <c r="I106" s="96"/>
      <c r="J106" s="306" t="s">
        <v>117</v>
      </c>
      <c r="K106" s="306"/>
      <c r="L106" s="306"/>
      <c r="M106" s="306"/>
      <c r="N106" s="306"/>
      <c r="O106" s="306"/>
      <c r="P106" s="306"/>
      <c r="Q106" s="306"/>
      <c r="R106" s="306"/>
      <c r="S106" s="306"/>
      <c r="T106" s="306"/>
      <c r="U106" s="306"/>
      <c r="V106" s="306"/>
      <c r="W106" s="306"/>
      <c r="X106" s="306"/>
      <c r="Y106" s="306"/>
      <c r="Z106" s="306"/>
      <c r="AA106" s="306"/>
      <c r="AB106" s="306"/>
      <c r="AC106" s="306"/>
      <c r="AD106" s="306"/>
      <c r="AE106" s="306"/>
      <c r="AF106" s="306"/>
      <c r="AG106" s="276">
        <f>'012 - SO 403 STANICE PRO ...'!J30</f>
        <v>0</v>
      </c>
      <c r="AH106" s="277"/>
      <c r="AI106" s="277"/>
      <c r="AJ106" s="277"/>
      <c r="AK106" s="277"/>
      <c r="AL106" s="277"/>
      <c r="AM106" s="277"/>
      <c r="AN106" s="276">
        <f t="shared" si="0"/>
        <v>0</v>
      </c>
      <c r="AO106" s="277"/>
      <c r="AP106" s="277"/>
      <c r="AQ106" s="97" t="s">
        <v>82</v>
      </c>
      <c r="AR106" s="98"/>
      <c r="AS106" s="104">
        <v>0</v>
      </c>
      <c r="AT106" s="105">
        <f t="shared" si="1"/>
        <v>0</v>
      </c>
      <c r="AU106" s="106">
        <f>'012 - SO 403 STANICE PRO ...'!P123</f>
        <v>0</v>
      </c>
      <c r="AV106" s="105">
        <f>'012 - SO 403 STANICE PRO ...'!J33</f>
        <v>0</v>
      </c>
      <c r="AW106" s="105">
        <f>'012 - SO 403 STANICE PRO ...'!J34</f>
        <v>0</v>
      </c>
      <c r="AX106" s="105">
        <f>'012 - SO 403 STANICE PRO ...'!J35</f>
        <v>0</v>
      </c>
      <c r="AY106" s="105">
        <f>'012 - SO 403 STANICE PRO ...'!J36</f>
        <v>0</v>
      </c>
      <c r="AZ106" s="105">
        <f>'012 - SO 403 STANICE PRO ...'!F33</f>
        <v>0</v>
      </c>
      <c r="BA106" s="105">
        <f>'012 - SO 403 STANICE PRO ...'!F34</f>
        <v>0</v>
      </c>
      <c r="BB106" s="105">
        <f>'012 - SO 403 STANICE PRO ...'!F35</f>
        <v>0</v>
      </c>
      <c r="BC106" s="105">
        <f>'012 - SO 403 STANICE PRO ...'!F36</f>
        <v>0</v>
      </c>
      <c r="BD106" s="107">
        <f>'012 - SO 403 STANICE PRO ...'!F37</f>
        <v>0</v>
      </c>
      <c r="BT106" s="103" t="s">
        <v>83</v>
      </c>
      <c r="BV106" s="103" t="s">
        <v>77</v>
      </c>
      <c r="BW106" s="103" t="s">
        <v>118</v>
      </c>
      <c r="BX106" s="103" t="s">
        <v>5</v>
      </c>
      <c r="CL106" s="103" t="s">
        <v>1</v>
      </c>
      <c r="CM106" s="103" t="s">
        <v>85</v>
      </c>
    </row>
    <row r="107" spans="1:91" s="2" customFormat="1" ht="30" customHeight="1">
      <c r="A107" s="34"/>
      <c r="B107" s="35"/>
      <c r="C107" s="36"/>
      <c r="D107" s="36"/>
      <c r="E107" s="36"/>
      <c r="F107" s="36"/>
      <c r="G107" s="36"/>
      <c r="H107" s="36"/>
      <c r="I107" s="36"/>
      <c r="J107" s="36"/>
      <c r="K107" s="36"/>
      <c r="L107" s="36"/>
      <c r="M107" s="36"/>
      <c r="N107" s="36"/>
      <c r="O107" s="36"/>
      <c r="P107" s="36"/>
      <c r="Q107" s="36"/>
      <c r="R107" s="36"/>
      <c r="S107" s="36"/>
      <c r="T107" s="36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  <c r="AF107" s="36"/>
      <c r="AG107" s="36"/>
      <c r="AH107" s="36"/>
      <c r="AI107" s="36"/>
      <c r="AJ107" s="36"/>
      <c r="AK107" s="36"/>
      <c r="AL107" s="36"/>
      <c r="AM107" s="36"/>
      <c r="AN107" s="36"/>
      <c r="AO107" s="36"/>
      <c r="AP107" s="36"/>
      <c r="AQ107" s="36"/>
      <c r="AR107" s="39"/>
      <c r="AS107" s="34"/>
      <c r="AT107" s="34"/>
      <c r="AU107" s="34"/>
      <c r="AV107" s="34"/>
      <c r="AW107" s="34"/>
      <c r="AX107" s="34"/>
      <c r="AY107" s="34"/>
      <c r="AZ107" s="34"/>
      <c r="BA107" s="34"/>
      <c r="BB107" s="34"/>
      <c r="BC107" s="34"/>
      <c r="BD107" s="34"/>
      <c r="BE107" s="34"/>
    </row>
    <row r="108" spans="1:91" s="2" customFormat="1" ht="6.95" customHeight="1">
      <c r="A108" s="34"/>
      <c r="B108" s="54"/>
      <c r="C108" s="55"/>
      <c r="D108" s="55"/>
      <c r="E108" s="55"/>
      <c r="F108" s="55"/>
      <c r="G108" s="55"/>
      <c r="H108" s="55"/>
      <c r="I108" s="55"/>
      <c r="J108" s="55"/>
      <c r="K108" s="55"/>
      <c r="L108" s="55"/>
      <c r="M108" s="55"/>
      <c r="N108" s="55"/>
      <c r="O108" s="55"/>
      <c r="P108" s="55"/>
      <c r="Q108" s="55"/>
      <c r="R108" s="55"/>
      <c r="S108" s="55"/>
      <c r="T108" s="55"/>
      <c r="U108" s="55"/>
      <c r="V108" s="55"/>
      <c r="W108" s="55"/>
      <c r="X108" s="55"/>
      <c r="Y108" s="55"/>
      <c r="Z108" s="55"/>
      <c r="AA108" s="55"/>
      <c r="AB108" s="55"/>
      <c r="AC108" s="55"/>
      <c r="AD108" s="55"/>
      <c r="AE108" s="55"/>
      <c r="AF108" s="55"/>
      <c r="AG108" s="55"/>
      <c r="AH108" s="55"/>
      <c r="AI108" s="55"/>
      <c r="AJ108" s="55"/>
      <c r="AK108" s="55"/>
      <c r="AL108" s="55"/>
      <c r="AM108" s="55"/>
      <c r="AN108" s="55"/>
      <c r="AO108" s="55"/>
      <c r="AP108" s="55"/>
      <c r="AQ108" s="55"/>
      <c r="AR108" s="39"/>
      <c r="AS108" s="34"/>
      <c r="AT108" s="34"/>
      <c r="AU108" s="34"/>
      <c r="AV108" s="34"/>
      <c r="AW108" s="34"/>
      <c r="AX108" s="34"/>
      <c r="AY108" s="34"/>
      <c r="AZ108" s="34"/>
      <c r="BA108" s="34"/>
      <c r="BB108" s="34"/>
      <c r="BC108" s="34"/>
      <c r="BD108" s="34"/>
      <c r="BE108" s="34"/>
    </row>
  </sheetData>
  <sheetProtection algorithmName="SHA-512" hashValue="wx3MnKj1vhSVQAEcNep11xGkDjSgvWZBu503vLldtJO0cEgqDK15+BhqVKgnnfgqRKr94EsVUYd1wjSOC1WQlg==" saltValue="oKgOVmdpZtckea0M81L8IdBaSvjhDlcaeTS3qdsIcAECibM5SZNOYxXiXa+enCnHRqkDqlr9D6oczN1IuOTLDg==" spinCount="100000" sheet="1" objects="1" scenarios="1" formatColumns="0" formatRows="0"/>
  <mergeCells count="86">
    <mergeCell ref="D98:H98"/>
    <mergeCell ref="D95:H95"/>
    <mergeCell ref="D99:H99"/>
    <mergeCell ref="D100:H100"/>
    <mergeCell ref="D96:H96"/>
    <mergeCell ref="D97:H97"/>
    <mergeCell ref="D102:H102"/>
    <mergeCell ref="D103:H103"/>
    <mergeCell ref="D104:H104"/>
    <mergeCell ref="I92:AF92"/>
    <mergeCell ref="J101:AF101"/>
    <mergeCell ref="J100:AF100"/>
    <mergeCell ref="J102:AF102"/>
    <mergeCell ref="J103:AF103"/>
    <mergeCell ref="J99:AF99"/>
    <mergeCell ref="J97:AF97"/>
    <mergeCell ref="J98:AF98"/>
    <mergeCell ref="J104:AF104"/>
    <mergeCell ref="J96:AF96"/>
    <mergeCell ref="J95:AF95"/>
    <mergeCell ref="C92:G92"/>
    <mergeCell ref="D101:H101"/>
    <mergeCell ref="L85:AO85"/>
    <mergeCell ref="D105:H105"/>
    <mergeCell ref="J105:AF105"/>
    <mergeCell ref="D106:H106"/>
    <mergeCell ref="J106:AF106"/>
    <mergeCell ref="AG94:AM94"/>
    <mergeCell ref="AG104:AM104"/>
    <mergeCell ref="AN104:AP104"/>
    <mergeCell ref="AN92:AP92"/>
    <mergeCell ref="AN102:AP102"/>
    <mergeCell ref="AN101:AP101"/>
    <mergeCell ref="AN96:AP96"/>
    <mergeCell ref="AN100:AP100"/>
    <mergeCell ref="AN98:AP98"/>
    <mergeCell ref="AN99:AP99"/>
    <mergeCell ref="AN95:AP95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  <mergeCell ref="AG103:AM103"/>
    <mergeCell ref="AG102:AM102"/>
    <mergeCell ref="AG92:AM92"/>
    <mergeCell ref="AG100:AM100"/>
    <mergeCell ref="AG95:AM95"/>
    <mergeCell ref="AG99:AM99"/>
    <mergeCell ref="AG101:AM101"/>
    <mergeCell ref="AG97:AM97"/>
    <mergeCell ref="AG96:AM96"/>
    <mergeCell ref="AG98:AM98"/>
    <mergeCell ref="AM87:AN87"/>
    <mergeCell ref="AM89:AP89"/>
    <mergeCell ref="AM90:AP90"/>
    <mergeCell ref="AN103:AP103"/>
    <mergeCell ref="AN97:AP97"/>
    <mergeCell ref="AS89:AT91"/>
    <mergeCell ref="AN105:AP105"/>
    <mergeCell ref="AG105:AM105"/>
    <mergeCell ref="AN106:AP106"/>
    <mergeCell ref="AG106:AM106"/>
    <mergeCell ref="AN94:AP94"/>
  </mergeCells>
  <hyperlinks>
    <hyperlink ref="A95" location="'001 - vedlejší rozpočtové...'!C2" display="/"/>
    <hyperlink ref="A96" location="'002 - vedlejší rozpočtové...'!C2" display="/"/>
    <hyperlink ref="A97" location="'003 - SO 101 KOMUNIKACE -...'!C2" display="/"/>
    <hyperlink ref="A98" location="'004 - SO 301 ODVODNĚNÍ KO...'!C2" display="/"/>
    <hyperlink ref="A99" location="'005 - SO 301 ODVODNĚNÍ KO...'!C2" display="/"/>
    <hyperlink ref="A100" location="'006 - SO 302 PŘÍPOJKA, RO...'!C2" display="/"/>
    <hyperlink ref="A101" location="'007 - SO 302 PŘÍPOJKA, RO...'!C2" display="/"/>
    <hyperlink ref="A102" location="'008 - SO 401 VEŘEJNÉ OSVĚ...'!C2" display="/"/>
    <hyperlink ref="A103" location="'009 - SO 401 VEŘEJNÉ OSVĚ...'!C2" display="/"/>
    <hyperlink ref="A104" location="'010 - SO 402 KAMEROVÝ SYS...'!C2" display="/"/>
    <hyperlink ref="A105" location="'011 - SO 402 KAMEROVÝ SYS...'!C2" display="/"/>
    <hyperlink ref="A106" location="'012 - SO 403 STANICE PRO 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34"/>
  <sheetViews>
    <sheetView showGridLines="0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56" s="1" customFormat="1" ht="36.950000000000003" customHeight="1">
      <c r="L2" s="279"/>
      <c r="M2" s="279"/>
      <c r="N2" s="279"/>
      <c r="O2" s="279"/>
      <c r="P2" s="279"/>
      <c r="Q2" s="279"/>
      <c r="R2" s="279"/>
      <c r="S2" s="279"/>
      <c r="T2" s="279"/>
      <c r="U2" s="279"/>
      <c r="V2" s="279"/>
      <c r="AT2" s="17" t="s">
        <v>109</v>
      </c>
      <c r="AZ2" s="207" t="s">
        <v>1508</v>
      </c>
      <c r="BA2" s="207" t="s">
        <v>1508</v>
      </c>
      <c r="BB2" s="207" t="s">
        <v>173</v>
      </c>
      <c r="BC2" s="207" t="s">
        <v>570</v>
      </c>
      <c r="BD2" s="207" t="s">
        <v>155</v>
      </c>
    </row>
    <row r="3" spans="1:56" s="1" customFormat="1" ht="6.95" customHeight="1">
      <c r="B3" s="108"/>
      <c r="C3" s="109"/>
      <c r="D3" s="109"/>
      <c r="E3" s="109"/>
      <c r="F3" s="109"/>
      <c r="G3" s="109"/>
      <c r="H3" s="109"/>
      <c r="I3" s="109"/>
      <c r="J3" s="109"/>
      <c r="K3" s="109"/>
      <c r="L3" s="20"/>
      <c r="AT3" s="17" t="s">
        <v>85</v>
      </c>
    </row>
    <row r="4" spans="1:56" s="1" customFormat="1" ht="24.95" customHeight="1">
      <c r="B4" s="20"/>
      <c r="D4" s="110" t="s">
        <v>119</v>
      </c>
      <c r="L4" s="20"/>
      <c r="M4" s="111" t="s">
        <v>10</v>
      </c>
      <c r="AT4" s="17" t="s">
        <v>4</v>
      </c>
    </row>
    <row r="5" spans="1:56" s="1" customFormat="1" ht="6.95" customHeight="1">
      <c r="B5" s="20"/>
      <c r="L5" s="20"/>
    </row>
    <row r="6" spans="1:56" s="1" customFormat="1" ht="12" customHeight="1">
      <c r="B6" s="20"/>
      <c r="D6" s="112" t="s">
        <v>16</v>
      </c>
      <c r="L6" s="20"/>
    </row>
    <row r="7" spans="1:56" s="1" customFormat="1" ht="16.5" customHeight="1">
      <c r="B7" s="20"/>
      <c r="E7" s="314" t="str">
        <f>'Rekapitulace stavby'!K6</f>
        <v>Výškovická ul. prostor mezi ul. Svornosti a Čujkovova, Ostrava-Jih</v>
      </c>
      <c r="F7" s="315"/>
      <c r="G7" s="315"/>
      <c r="H7" s="315"/>
      <c r="L7" s="20"/>
    </row>
    <row r="8" spans="1:56" s="2" customFormat="1" ht="12" customHeight="1">
      <c r="A8" s="34"/>
      <c r="B8" s="39"/>
      <c r="C8" s="34"/>
      <c r="D8" s="112" t="s">
        <v>120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56" s="2" customFormat="1" ht="16.5" customHeight="1">
      <c r="A9" s="34"/>
      <c r="B9" s="39"/>
      <c r="C9" s="34"/>
      <c r="D9" s="34"/>
      <c r="E9" s="316" t="s">
        <v>1631</v>
      </c>
      <c r="F9" s="317"/>
      <c r="G9" s="317"/>
      <c r="H9" s="317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56" s="2" customFormat="1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56" s="2" customFormat="1" ht="12" customHeight="1">
      <c r="A11" s="34"/>
      <c r="B11" s="39"/>
      <c r="C11" s="34"/>
      <c r="D11" s="112" t="s">
        <v>18</v>
      </c>
      <c r="E11" s="34"/>
      <c r="F11" s="113" t="s">
        <v>1</v>
      </c>
      <c r="G11" s="34"/>
      <c r="H11" s="34"/>
      <c r="I11" s="112" t="s">
        <v>19</v>
      </c>
      <c r="J11" s="113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56" s="2" customFormat="1" ht="12" customHeight="1">
      <c r="A12" s="34"/>
      <c r="B12" s="39"/>
      <c r="C12" s="34"/>
      <c r="D12" s="112" t="s">
        <v>20</v>
      </c>
      <c r="E12" s="34"/>
      <c r="F12" s="113" t="s">
        <v>21</v>
      </c>
      <c r="G12" s="34"/>
      <c r="H12" s="34"/>
      <c r="I12" s="112" t="s">
        <v>22</v>
      </c>
      <c r="J12" s="114" t="str">
        <f>'Rekapitulace stavby'!AN8</f>
        <v>27. 10. 2021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5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56" s="2" customFormat="1" ht="12" customHeight="1">
      <c r="A14" s="34"/>
      <c r="B14" s="39"/>
      <c r="C14" s="34"/>
      <c r="D14" s="112" t="s">
        <v>24</v>
      </c>
      <c r="E14" s="34"/>
      <c r="F14" s="34"/>
      <c r="G14" s="34"/>
      <c r="H14" s="34"/>
      <c r="I14" s="112" t="s">
        <v>25</v>
      </c>
      <c r="J14" s="113" t="s">
        <v>1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56" s="2" customFormat="1" ht="18" customHeight="1">
      <c r="A15" s="34"/>
      <c r="B15" s="39"/>
      <c r="C15" s="34"/>
      <c r="D15" s="34"/>
      <c r="E15" s="113" t="s">
        <v>26</v>
      </c>
      <c r="F15" s="34"/>
      <c r="G15" s="34"/>
      <c r="H15" s="34"/>
      <c r="I15" s="112" t="s">
        <v>27</v>
      </c>
      <c r="J15" s="113" t="s">
        <v>1</v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5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12" t="s">
        <v>28</v>
      </c>
      <c r="E17" s="34"/>
      <c r="F17" s="34"/>
      <c r="G17" s="34"/>
      <c r="H17" s="34"/>
      <c r="I17" s="112" t="s">
        <v>25</v>
      </c>
      <c r="J17" s="30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318" t="str">
        <f>'Rekapitulace stavby'!E14</f>
        <v>Vyplň údaj</v>
      </c>
      <c r="F18" s="319"/>
      <c r="G18" s="319"/>
      <c r="H18" s="319"/>
      <c r="I18" s="112" t="s">
        <v>27</v>
      </c>
      <c r="J18" s="30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12" t="s">
        <v>30</v>
      </c>
      <c r="E20" s="34"/>
      <c r="F20" s="34"/>
      <c r="G20" s="34"/>
      <c r="H20" s="34"/>
      <c r="I20" s="112" t="s">
        <v>25</v>
      </c>
      <c r="J20" s="113" t="s">
        <v>1</v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13" t="s">
        <v>31</v>
      </c>
      <c r="F21" s="34"/>
      <c r="G21" s="34"/>
      <c r="H21" s="34"/>
      <c r="I21" s="112" t="s">
        <v>27</v>
      </c>
      <c r="J21" s="113" t="s">
        <v>1</v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12" t="s">
        <v>33</v>
      </c>
      <c r="E23" s="34"/>
      <c r="F23" s="34"/>
      <c r="G23" s="34"/>
      <c r="H23" s="34"/>
      <c r="I23" s="112" t="s">
        <v>25</v>
      </c>
      <c r="J23" s="113" t="s">
        <v>1</v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13" t="s">
        <v>31</v>
      </c>
      <c r="F24" s="34"/>
      <c r="G24" s="34"/>
      <c r="H24" s="34"/>
      <c r="I24" s="112" t="s">
        <v>27</v>
      </c>
      <c r="J24" s="113" t="s">
        <v>1</v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12" t="s">
        <v>34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15"/>
      <c r="B27" s="116"/>
      <c r="C27" s="115"/>
      <c r="D27" s="115"/>
      <c r="E27" s="320" t="s">
        <v>1</v>
      </c>
      <c r="F27" s="320"/>
      <c r="G27" s="320"/>
      <c r="H27" s="320"/>
      <c r="I27" s="115"/>
      <c r="J27" s="115"/>
      <c r="K27" s="115"/>
      <c r="L27" s="117"/>
      <c r="S27" s="115"/>
      <c r="T27" s="115"/>
      <c r="U27" s="115"/>
      <c r="V27" s="115"/>
      <c r="W27" s="115"/>
      <c r="X27" s="115"/>
      <c r="Y27" s="115"/>
      <c r="Z27" s="115"/>
      <c r="AA27" s="115"/>
      <c r="AB27" s="115"/>
      <c r="AC27" s="115"/>
      <c r="AD27" s="115"/>
      <c r="AE27" s="115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18"/>
      <c r="E29" s="118"/>
      <c r="F29" s="118"/>
      <c r="G29" s="118"/>
      <c r="H29" s="118"/>
      <c r="I29" s="118"/>
      <c r="J29" s="118"/>
      <c r="K29" s="118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19" t="s">
        <v>35</v>
      </c>
      <c r="E30" s="34"/>
      <c r="F30" s="34"/>
      <c r="G30" s="34"/>
      <c r="H30" s="34"/>
      <c r="I30" s="34"/>
      <c r="J30" s="120">
        <f>ROUND(J121,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18"/>
      <c r="E31" s="118"/>
      <c r="F31" s="118"/>
      <c r="G31" s="118"/>
      <c r="H31" s="118"/>
      <c r="I31" s="118"/>
      <c r="J31" s="118"/>
      <c r="K31" s="118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21" t="s">
        <v>37</v>
      </c>
      <c r="G32" s="34"/>
      <c r="H32" s="34"/>
      <c r="I32" s="121" t="s">
        <v>36</v>
      </c>
      <c r="J32" s="121" t="s">
        <v>38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22" t="s">
        <v>39</v>
      </c>
      <c r="E33" s="112" t="s">
        <v>40</v>
      </c>
      <c r="F33" s="123">
        <f>ROUND((SUM(BE121:BE133)),  2)</f>
        <v>0</v>
      </c>
      <c r="G33" s="34"/>
      <c r="H33" s="34"/>
      <c r="I33" s="124">
        <v>0.21</v>
      </c>
      <c r="J33" s="123">
        <f>ROUND(((SUM(BE121:BE133))*I33),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12" t="s">
        <v>41</v>
      </c>
      <c r="F34" s="123">
        <f>ROUND((SUM(BF121:BF133)),  2)</f>
        <v>0</v>
      </c>
      <c r="G34" s="34"/>
      <c r="H34" s="34"/>
      <c r="I34" s="124">
        <v>0.15</v>
      </c>
      <c r="J34" s="123">
        <f>ROUND(((SUM(BF121:BF133))*I34),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12" t="s">
        <v>42</v>
      </c>
      <c r="F35" s="123">
        <f>ROUND((SUM(BG121:BG133)),  2)</f>
        <v>0</v>
      </c>
      <c r="G35" s="34"/>
      <c r="H35" s="34"/>
      <c r="I35" s="124">
        <v>0.21</v>
      </c>
      <c r="J35" s="123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12" t="s">
        <v>43</v>
      </c>
      <c r="F36" s="123">
        <f>ROUND((SUM(BH121:BH133)),  2)</f>
        <v>0</v>
      </c>
      <c r="G36" s="34"/>
      <c r="H36" s="34"/>
      <c r="I36" s="124">
        <v>0.15</v>
      </c>
      <c r="J36" s="123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2" t="s">
        <v>44</v>
      </c>
      <c r="F37" s="123">
        <f>ROUND((SUM(BI121:BI133)),  2)</f>
        <v>0</v>
      </c>
      <c r="G37" s="34"/>
      <c r="H37" s="34"/>
      <c r="I37" s="124">
        <v>0</v>
      </c>
      <c r="J37" s="123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25"/>
      <c r="D39" s="126" t="s">
        <v>45</v>
      </c>
      <c r="E39" s="127"/>
      <c r="F39" s="127"/>
      <c r="G39" s="128" t="s">
        <v>46</v>
      </c>
      <c r="H39" s="129" t="s">
        <v>47</v>
      </c>
      <c r="I39" s="127"/>
      <c r="J39" s="130">
        <f>SUM(J30:J37)</f>
        <v>0</v>
      </c>
      <c r="K39" s="131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1" customFormat="1" ht="14.45" customHeight="1">
      <c r="B41" s="20"/>
      <c r="L41" s="20"/>
    </row>
    <row r="42" spans="1:31" s="1" customFormat="1" ht="14.45" customHeight="1">
      <c r="B42" s="20"/>
      <c r="L42" s="20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51"/>
      <c r="D50" s="132" t="s">
        <v>48</v>
      </c>
      <c r="E50" s="133"/>
      <c r="F50" s="133"/>
      <c r="G50" s="132" t="s">
        <v>49</v>
      </c>
      <c r="H50" s="133"/>
      <c r="I50" s="133"/>
      <c r="J50" s="133"/>
      <c r="K50" s="133"/>
      <c r="L50" s="51"/>
    </row>
    <row r="51" spans="1:31">
      <c r="B51" s="20"/>
      <c r="L51" s="20"/>
    </row>
    <row r="52" spans="1:31">
      <c r="B52" s="20"/>
      <c r="L52" s="20"/>
    </row>
    <row r="53" spans="1:31">
      <c r="B53" s="20"/>
      <c r="L53" s="20"/>
    </row>
    <row r="54" spans="1:31">
      <c r="B54" s="20"/>
      <c r="L54" s="20"/>
    </row>
    <row r="55" spans="1:31">
      <c r="B55" s="20"/>
      <c r="L55" s="20"/>
    </row>
    <row r="56" spans="1:31">
      <c r="B56" s="20"/>
      <c r="L56" s="20"/>
    </row>
    <row r="57" spans="1:31">
      <c r="B57" s="20"/>
      <c r="L57" s="20"/>
    </row>
    <row r="58" spans="1:31">
      <c r="B58" s="20"/>
      <c r="L58" s="20"/>
    </row>
    <row r="59" spans="1:31">
      <c r="B59" s="20"/>
      <c r="L59" s="20"/>
    </row>
    <row r="60" spans="1:31">
      <c r="B60" s="20"/>
      <c r="L60" s="20"/>
    </row>
    <row r="61" spans="1:31" s="2" customFormat="1" ht="12.75">
      <c r="A61" s="34"/>
      <c r="B61" s="39"/>
      <c r="C61" s="34"/>
      <c r="D61" s="134" t="s">
        <v>50</v>
      </c>
      <c r="E61" s="135"/>
      <c r="F61" s="136" t="s">
        <v>51</v>
      </c>
      <c r="G61" s="134" t="s">
        <v>50</v>
      </c>
      <c r="H61" s="135"/>
      <c r="I61" s="135"/>
      <c r="J61" s="137" t="s">
        <v>51</v>
      </c>
      <c r="K61" s="135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>
      <c r="B62" s="20"/>
      <c r="L62" s="20"/>
    </row>
    <row r="63" spans="1:31">
      <c r="B63" s="20"/>
      <c r="L63" s="20"/>
    </row>
    <row r="64" spans="1:31">
      <c r="B64" s="20"/>
      <c r="L64" s="20"/>
    </row>
    <row r="65" spans="1:31" s="2" customFormat="1" ht="12.75">
      <c r="A65" s="34"/>
      <c r="B65" s="39"/>
      <c r="C65" s="34"/>
      <c r="D65" s="132" t="s">
        <v>52</v>
      </c>
      <c r="E65" s="138"/>
      <c r="F65" s="138"/>
      <c r="G65" s="132" t="s">
        <v>53</v>
      </c>
      <c r="H65" s="138"/>
      <c r="I65" s="138"/>
      <c r="J65" s="138"/>
      <c r="K65" s="138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>
      <c r="B66" s="20"/>
      <c r="L66" s="20"/>
    </row>
    <row r="67" spans="1:31">
      <c r="B67" s="20"/>
      <c r="L67" s="20"/>
    </row>
    <row r="68" spans="1:31">
      <c r="B68" s="20"/>
      <c r="L68" s="20"/>
    </row>
    <row r="69" spans="1:31">
      <c r="B69" s="20"/>
      <c r="L69" s="20"/>
    </row>
    <row r="70" spans="1:31">
      <c r="B70" s="20"/>
      <c r="L70" s="20"/>
    </row>
    <row r="71" spans="1:31">
      <c r="B71" s="20"/>
      <c r="L71" s="20"/>
    </row>
    <row r="72" spans="1:31">
      <c r="B72" s="20"/>
      <c r="L72" s="20"/>
    </row>
    <row r="73" spans="1:31">
      <c r="B73" s="20"/>
      <c r="L73" s="20"/>
    </row>
    <row r="74" spans="1:31">
      <c r="B74" s="20"/>
      <c r="L74" s="20"/>
    </row>
    <row r="75" spans="1:31">
      <c r="B75" s="20"/>
      <c r="L75" s="20"/>
    </row>
    <row r="76" spans="1:31" s="2" customFormat="1" ht="12.75">
      <c r="A76" s="34"/>
      <c r="B76" s="39"/>
      <c r="C76" s="34"/>
      <c r="D76" s="134" t="s">
        <v>50</v>
      </c>
      <c r="E76" s="135"/>
      <c r="F76" s="136" t="s">
        <v>51</v>
      </c>
      <c r="G76" s="134" t="s">
        <v>50</v>
      </c>
      <c r="H76" s="135"/>
      <c r="I76" s="135"/>
      <c r="J76" s="137" t="s">
        <v>51</v>
      </c>
      <c r="K76" s="135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39"/>
      <c r="C77" s="140"/>
      <c r="D77" s="140"/>
      <c r="E77" s="140"/>
      <c r="F77" s="140"/>
      <c r="G77" s="140"/>
      <c r="H77" s="140"/>
      <c r="I77" s="140"/>
      <c r="J77" s="140"/>
      <c r="K77" s="140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47" s="2" customFormat="1" ht="6.95" customHeight="1">
      <c r="A81" s="34"/>
      <c r="B81" s="141"/>
      <c r="C81" s="142"/>
      <c r="D81" s="142"/>
      <c r="E81" s="142"/>
      <c r="F81" s="142"/>
      <c r="G81" s="142"/>
      <c r="H81" s="142"/>
      <c r="I81" s="142"/>
      <c r="J81" s="142"/>
      <c r="K81" s="142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4.95" customHeight="1">
      <c r="A82" s="34"/>
      <c r="B82" s="35"/>
      <c r="C82" s="23" t="s">
        <v>122</v>
      </c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16.5" customHeight="1">
      <c r="A85" s="34"/>
      <c r="B85" s="35"/>
      <c r="C85" s="36"/>
      <c r="D85" s="36"/>
      <c r="E85" s="312" t="str">
        <f>E7</f>
        <v>Výškovická ul. prostor mezi ul. Svornosti a Čujkovova, Ostrava-Jih</v>
      </c>
      <c r="F85" s="313"/>
      <c r="G85" s="313"/>
      <c r="H85" s="313"/>
      <c r="I85" s="36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12" customHeight="1">
      <c r="A86" s="34"/>
      <c r="B86" s="35"/>
      <c r="C86" s="29" t="s">
        <v>120</v>
      </c>
      <c r="D86" s="36"/>
      <c r="E86" s="36"/>
      <c r="F86" s="36"/>
      <c r="G86" s="36"/>
      <c r="H86" s="36"/>
      <c r="I86" s="36"/>
      <c r="J86" s="36"/>
      <c r="K86" s="36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16.5" customHeight="1">
      <c r="A87" s="34"/>
      <c r="B87" s="35"/>
      <c r="C87" s="36"/>
      <c r="D87" s="36"/>
      <c r="E87" s="304" t="str">
        <f>E9</f>
        <v>009 - SO 401 VEŘEJNÉ OSVĚTLENÍ - neuznatelné</v>
      </c>
      <c r="F87" s="311"/>
      <c r="G87" s="311"/>
      <c r="H87" s="311"/>
      <c r="I87" s="36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12" customHeight="1">
      <c r="A89" s="34"/>
      <c r="B89" s="35"/>
      <c r="C89" s="29" t="s">
        <v>20</v>
      </c>
      <c r="D89" s="36"/>
      <c r="E89" s="36"/>
      <c r="F89" s="27" t="str">
        <f>F12</f>
        <v>ul. Výškovická</v>
      </c>
      <c r="G89" s="36"/>
      <c r="H89" s="36"/>
      <c r="I89" s="29" t="s">
        <v>22</v>
      </c>
      <c r="J89" s="66" t="str">
        <f>IF(J12="","",J12)</f>
        <v>27. 10. 2021</v>
      </c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25.7" customHeight="1">
      <c r="A91" s="34"/>
      <c r="B91" s="35"/>
      <c r="C91" s="29" t="s">
        <v>24</v>
      </c>
      <c r="D91" s="36"/>
      <c r="E91" s="36"/>
      <c r="F91" s="27" t="str">
        <f>E15</f>
        <v>Městský obvod Ostrava – Jih</v>
      </c>
      <c r="G91" s="36"/>
      <c r="H91" s="36"/>
      <c r="I91" s="29" t="s">
        <v>30</v>
      </c>
      <c r="J91" s="32" t="str">
        <f>E21</f>
        <v>Ing. Bc. Roman Fildán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25.7" customHeight="1">
      <c r="A92" s="34"/>
      <c r="B92" s="35"/>
      <c r="C92" s="29" t="s">
        <v>28</v>
      </c>
      <c r="D92" s="36"/>
      <c r="E92" s="36"/>
      <c r="F92" s="27" t="str">
        <f>IF(E18="","",E18)</f>
        <v>Vyplň údaj</v>
      </c>
      <c r="G92" s="36"/>
      <c r="H92" s="36"/>
      <c r="I92" s="29" t="s">
        <v>33</v>
      </c>
      <c r="J92" s="32" t="str">
        <f>E24</f>
        <v>Ing. Bc. Roman Fildán</v>
      </c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35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9.25" customHeight="1">
      <c r="A94" s="34"/>
      <c r="B94" s="35"/>
      <c r="C94" s="143" t="s">
        <v>123</v>
      </c>
      <c r="D94" s="144"/>
      <c r="E94" s="144"/>
      <c r="F94" s="144"/>
      <c r="G94" s="144"/>
      <c r="H94" s="144"/>
      <c r="I94" s="144"/>
      <c r="J94" s="145" t="s">
        <v>124</v>
      </c>
      <c r="K94" s="144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47" s="2" customFormat="1" ht="22.9" customHeight="1">
      <c r="A96" s="34"/>
      <c r="B96" s="35"/>
      <c r="C96" s="146" t="s">
        <v>125</v>
      </c>
      <c r="D96" s="36"/>
      <c r="E96" s="36"/>
      <c r="F96" s="36"/>
      <c r="G96" s="36"/>
      <c r="H96" s="36"/>
      <c r="I96" s="36"/>
      <c r="J96" s="84">
        <f>J121</f>
        <v>0</v>
      </c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7" t="s">
        <v>126</v>
      </c>
    </row>
    <row r="97" spans="1:31" s="9" customFormat="1" ht="24.95" customHeight="1">
      <c r="B97" s="147"/>
      <c r="C97" s="148"/>
      <c r="D97" s="149" t="s">
        <v>292</v>
      </c>
      <c r="E97" s="150"/>
      <c r="F97" s="150"/>
      <c r="G97" s="150"/>
      <c r="H97" s="150"/>
      <c r="I97" s="150"/>
      <c r="J97" s="151">
        <f>J122</f>
        <v>0</v>
      </c>
      <c r="K97" s="148"/>
      <c r="L97" s="152"/>
    </row>
    <row r="98" spans="1:31" s="10" customFormat="1" ht="19.899999999999999" customHeight="1">
      <c r="B98" s="153"/>
      <c r="C98" s="154"/>
      <c r="D98" s="155" t="s">
        <v>1230</v>
      </c>
      <c r="E98" s="156"/>
      <c r="F98" s="156"/>
      <c r="G98" s="156"/>
      <c r="H98" s="156"/>
      <c r="I98" s="156"/>
      <c r="J98" s="157">
        <f>J123</f>
        <v>0</v>
      </c>
      <c r="K98" s="154"/>
      <c r="L98" s="158"/>
    </row>
    <row r="99" spans="1:31" s="9" customFormat="1" ht="24.95" customHeight="1">
      <c r="B99" s="147"/>
      <c r="C99" s="148"/>
      <c r="D99" s="149" t="s">
        <v>296</v>
      </c>
      <c r="E99" s="150"/>
      <c r="F99" s="150"/>
      <c r="G99" s="150"/>
      <c r="H99" s="150"/>
      <c r="I99" s="150"/>
      <c r="J99" s="151">
        <f>J126</f>
        <v>0</v>
      </c>
      <c r="K99" s="148"/>
      <c r="L99" s="152"/>
    </row>
    <row r="100" spans="1:31" s="10" customFormat="1" ht="19.899999999999999" customHeight="1">
      <c r="B100" s="153"/>
      <c r="C100" s="154"/>
      <c r="D100" s="155" t="s">
        <v>1231</v>
      </c>
      <c r="E100" s="156"/>
      <c r="F100" s="156"/>
      <c r="G100" s="156"/>
      <c r="H100" s="156"/>
      <c r="I100" s="156"/>
      <c r="J100" s="157">
        <f>J127</f>
        <v>0</v>
      </c>
      <c r="K100" s="154"/>
      <c r="L100" s="158"/>
    </row>
    <row r="101" spans="1:31" s="10" customFormat="1" ht="19.899999999999999" customHeight="1">
      <c r="B101" s="153"/>
      <c r="C101" s="154"/>
      <c r="D101" s="155" t="s">
        <v>297</v>
      </c>
      <c r="E101" s="156"/>
      <c r="F101" s="156"/>
      <c r="G101" s="156"/>
      <c r="H101" s="156"/>
      <c r="I101" s="156"/>
      <c r="J101" s="157">
        <f>J131</f>
        <v>0</v>
      </c>
      <c r="K101" s="154"/>
      <c r="L101" s="158"/>
    </row>
    <row r="102" spans="1:31" s="2" customFormat="1" ht="21.75" customHeight="1">
      <c r="A102" s="34"/>
      <c r="B102" s="35"/>
      <c r="C102" s="36"/>
      <c r="D102" s="36"/>
      <c r="E102" s="36"/>
      <c r="F102" s="36"/>
      <c r="G102" s="36"/>
      <c r="H102" s="36"/>
      <c r="I102" s="36"/>
      <c r="J102" s="36"/>
      <c r="K102" s="36"/>
      <c r="L102" s="51"/>
      <c r="S102" s="34"/>
      <c r="T102" s="34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</row>
    <row r="103" spans="1:31" s="2" customFormat="1" ht="6.95" customHeight="1">
      <c r="A103" s="34"/>
      <c r="B103" s="54"/>
      <c r="C103" s="55"/>
      <c r="D103" s="55"/>
      <c r="E103" s="55"/>
      <c r="F103" s="55"/>
      <c r="G103" s="55"/>
      <c r="H103" s="55"/>
      <c r="I103" s="55"/>
      <c r="J103" s="55"/>
      <c r="K103" s="55"/>
      <c r="L103" s="51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</row>
    <row r="107" spans="1:31" s="2" customFormat="1" ht="6.95" customHeight="1">
      <c r="A107" s="34"/>
      <c r="B107" s="56"/>
      <c r="C107" s="57"/>
      <c r="D107" s="57"/>
      <c r="E107" s="57"/>
      <c r="F107" s="57"/>
      <c r="G107" s="57"/>
      <c r="H107" s="57"/>
      <c r="I107" s="57"/>
      <c r="J107" s="57"/>
      <c r="K107" s="57"/>
      <c r="L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pans="1:31" s="2" customFormat="1" ht="24.95" customHeight="1">
      <c r="A108" s="34"/>
      <c r="B108" s="35"/>
      <c r="C108" s="23" t="s">
        <v>129</v>
      </c>
      <c r="D108" s="36"/>
      <c r="E108" s="36"/>
      <c r="F108" s="36"/>
      <c r="G108" s="36"/>
      <c r="H108" s="36"/>
      <c r="I108" s="36"/>
      <c r="J108" s="36"/>
      <c r="K108" s="36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pans="1:31" s="2" customFormat="1" ht="6.95" customHeight="1">
      <c r="A109" s="34"/>
      <c r="B109" s="35"/>
      <c r="C109" s="36"/>
      <c r="D109" s="36"/>
      <c r="E109" s="36"/>
      <c r="F109" s="36"/>
      <c r="G109" s="36"/>
      <c r="H109" s="36"/>
      <c r="I109" s="36"/>
      <c r="J109" s="36"/>
      <c r="K109" s="36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pans="1:31" s="2" customFormat="1" ht="12" customHeight="1">
      <c r="A110" s="34"/>
      <c r="B110" s="35"/>
      <c r="C110" s="29" t="s">
        <v>16</v>
      </c>
      <c r="D110" s="36"/>
      <c r="E110" s="36"/>
      <c r="F110" s="36"/>
      <c r="G110" s="36"/>
      <c r="H110" s="36"/>
      <c r="I110" s="36"/>
      <c r="J110" s="36"/>
      <c r="K110" s="36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31" s="2" customFormat="1" ht="16.5" customHeight="1">
      <c r="A111" s="34"/>
      <c r="B111" s="35"/>
      <c r="C111" s="36"/>
      <c r="D111" s="36"/>
      <c r="E111" s="312" t="str">
        <f>E7</f>
        <v>Výškovická ul. prostor mezi ul. Svornosti a Čujkovova, Ostrava-Jih</v>
      </c>
      <c r="F111" s="313"/>
      <c r="G111" s="313"/>
      <c r="H111" s="313"/>
      <c r="I111" s="36"/>
      <c r="J111" s="36"/>
      <c r="K111" s="36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31" s="2" customFormat="1" ht="12" customHeight="1">
      <c r="A112" s="34"/>
      <c r="B112" s="35"/>
      <c r="C112" s="29" t="s">
        <v>120</v>
      </c>
      <c r="D112" s="36"/>
      <c r="E112" s="36"/>
      <c r="F112" s="36"/>
      <c r="G112" s="36"/>
      <c r="H112" s="36"/>
      <c r="I112" s="36"/>
      <c r="J112" s="36"/>
      <c r="K112" s="36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5" s="2" customFormat="1" ht="16.5" customHeight="1">
      <c r="A113" s="34"/>
      <c r="B113" s="35"/>
      <c r="C113" s="36"/>
      <c r="D113" s="36"/>
      <c r="E113" s="304" t="str">
        <f>E9</f>
        <v>009 - SO 401 VEŘEJNÉ OSVĚTLENÍ - neuznatelné</v>
      </c>
      <c r="F113" s="311"/>
      <c r="G113" s="311"/>
      <c r="H113" s="311"/>
      <c r="I113" s="36"/>
      <c r="J113" s="36"/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5" s="2" customFormat="1" ht="6.95" customHeight="1">
      <c r="A114" s="34"/>
      <c r="B114" s="35"/>
      <c r="C114" s="36"/>
      <c r="D114" s="36"/>
      <c r="E114" s="36"/>
      <c r="F114" s="36"/>
      <c r="G114" s="36"/>
      <c r="H114" s="36"/>
      <c r="I114" s="36"/>
      <c r="J114" s="36"/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5" s="2" customFormat="1" ht="12" customHeight="1">
      <c r="A115" s="34"/>
      <c r="B115" s="35"/>
      <c r="C115" s="29" t="s">
        <v>20</v>
      </c>
      <c r="D115" s="36"/>
      <c r="E115" s="36"/>
      <c r="F115" s="27" t="str">
        <f>F12</f>
        <v>ul. Výškovická</v>
      </c>
      <c r="G115" s="36"/>
      <c r="H115" s="36"/>
      <c r="I115" s="29" t="s">
        <v>22</v>
      </c>
      <c r="J115" s="66" t="str">
        <f>IF(J12="","",J12)</f>
        <v>27. 10. 2021</v>
      </c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5" s="2" customFormat="1" ht="6.95" customHeight="1">
      <c r="A116" s="34"/>
      <c r="B116" s="35"/>
      <c r="C116" s="36"/>
      <c r="D116" s="36"/>
      <c r="E116" s="36"/>
      <c r="F116" s="36"/>
      <c r="G116" s="36"/>
      <c r="H116" s="36"/>
      <c r="I116" s="36"/>
      <c r="J116" s="36"/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5" s="2" customFormat="1" ht="25.7" customHeight="1">
      <c r="A117" s="34"/>
      <c r="B117" s="35"/>
      <c r="C117" s="29" t="s">
        <v>24</v>
      </c>
      <c r="D117" s="36"/>
      <c r="E117" s="36"/>
      <c r="F117" s="27" t="str">
        <f>E15</f>
        <v>Městský obvod Ostrava – Jih</v>
      </c>
      <c r="G117" s="36"/>
      <c r="H117" s="36"/>
      <c r="I117" s="29" t="s">
        <v>30</v>
      </c>
      <c r="J117" s="32" t="str">
        <f>E21</f>
        <v>Ing. Bc. Roman Fildán</v>
      </c>
      <c r="K117" s="36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5" s="2" customFormat="1" ht="25.7" customHeight="1">
      <c r="A118" s="34"/>
      <c r="B118" s="35"/>
      <c r="C118" s="29" t="s">
        <v>28</v>
      </c>
      <c r="D118" s="36"/>
      <c r="E118" s="36"/>
      <c r="F118" s="27" t="str">
        <f>IF(E18="","",E18)</f>
        <v>Vyplň údaj</v>
      </c>
      <c r="G118" s="36"/>
      <c r="H118" s="36"/>
      <c r="I118" s="29" t="s">
        <v>33</v>
      </c>
      <c r="J118" s="32" t="str">
        <f>E24</f>
        <v>Ing. Bc. Roman Fildán</v>
      </c>
      <c r="K118" s="36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65" s="2" customFormat="1" ht="10.35" customHeight="1">
      <c r="A119" s="34"/>
      <c r="B119" s="35"/>
      <c r="C119" s="36"/>
      <c r="D119" s="36"/>
      <c r="E119" s="36"/>
      <c r="F119" s="36"/>
      <c r="G119" s="36"/>
      <c r="H119" s="36"/>
      <c r="I119" s="36"/>
      <c r="J119" s="36"/>
      <c r="K119" s="36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65" s="11" customFormat="1" ht="29.25" customHeight="1">
      <c r="A120" s="159"/>
      <c r="B120" s="160"/>
      <c r="C120" s="161" t="s">
        <v>130</v>
      </c>
      <c r="D120" s="162" t="s">
        <v>60</v>
      </c>
      <c r="E120" s="162" t="s">
        <v>56</v>
      </c>
      <c r="F120" s="162" t="s">
        <v>57</v>
      </c>
      <c r="G120" s="162" t="s">
        <v>131</v>
      </c>
      <c r="H120" s="162" t="s">
        <v>132</v>
      </c>
      <c r="I120" s="162" t="s">
        <v>133</v>
      </c>
      <c r="J120" s="163" t="s">
        <v>124</v>
      </c>
      <c r="K120" s="164" t="s">
        <v>134</v>
      </c>
      <c r="L120" s="165"/>
      <c r="M120" s="75" t="s">
        <v>1</v>
      </c>
      <c r="N120" s="76" t="s">
        <v>39</v>
      </c>
      <c r="O120" s="76" t="s">
        <v>135</v>
      </c>
      <c r="P120" s="76" t="s">
        <v>136</v>
      </c>
      <c r="Q120" s="76" t="s">
        <v>137</v>
      </c>
      <c r="R120" s="76" t="s">
        <v>138</v>
      </c>
      <c r="S120" s="76" t="s">
        <v>139</v>
      </c>
      <c r="T120" s="77" t="s">
        <v>140</v>
      </c>
      <c r="U120" s="159"/>
      <c r="V120" s="159"/>
      <c r="W120" s="159"/>
      <c r="X120" s="159"/>
      <c r="Y120" s="159"/>
      <c r="Z120" s="159"/>
      <c r="AA120" s="159"/>
      <c r="AB120" s="159"/>
      <c r="AC120" s="159"/>
      <c r="AD120" s="159"/>
      <c r="AE120" s="159"/>
    </row>
    <row r="121" spans="1:65" s="2" customFormat="1" ht="22.9" customHeight="1">
      <c r="A121" s="34"/>
      <c r="B121" s="35"/>
      <c r="C121" s="82" t="s">
        <v>141</v>
      </c>
      <c r="D121" s="36"/>
      <c r="E121" s="36"/>
      <c r="F121" s="36"/>
      <c r="G121" s="36"/>
      <c r="H121" s="36"/>
      <c r="I121" s="36"/>
      <c r="J121" s="166">
        <f>BK121</f>
        <v>0</v>
      </c>
      <c r="K121" s="36"/>
      <c r="L121" s="39"/>
      <c r="M121" s="78"/>
      <c r="N121" s="167"/>
      <c r="O121" s="79"/>
      <c r="P121" s="168">
        <f>P122+P126</f>
        <v>0</v>
      </c>
      <c r="Q121" s="79"/>
      <c r="R121" s="168">
        <f>R122+R126</f>
        <v>5.2800000000000004E-4</v>
      </c>
      <c r="S121" s="79"/>
      <c r="T121" s="169">
        <f>T122+T126</f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T121" s="17" t="s">
        <v>74</v>
      </c>
      <c r="AU121" s="17" t="s">
        <v>126</v>
      </c>
      <c r="BK121" s="170">
        <f>BK122+BK126</f>
        <v>0</v>
      </c>
    </row>
    <row r="122" spans="1:65" s="12" customFormat="1" ht="25.9" customHeight="1">
      <c r="B122" s="171"/>
      <c r="C122" s="172"/>
      <c r="D122" s="173" t="s">
        <v>74</v>
      </c>
      <c r="E122" s="174" t="s">
        <v>918</v>
      </c>
      <c r="F122" s="174" t="s">
        <v>919</v>
      </c>
      <c r="G122" s="172"/>
      <c r="H122" s="172"/>
      <c r="I122" s="175"/>
      <c r="J122" s="176">
        <f>BK122</f>
        <v>0</v>
      </c>
      <c r="K122" s="172"/>
      <c r="L122" s="177"/>
      <c r="M122" s="178"/>
      <c r="N122" s="179"/>
      <c r="O122" s="179"/>
      <c r="P122" s="180">
        <f>P123</f>
        <v>0</v>
      </c>
      <c r="Q122" s="179"/>
      <c r="R122" s="180">
        <f>R123</f>
        <v>0</v>
      </c>
      <c r="S122" s="179"/>
      <c r="T122" s="181">
        <f>T123</f>
        <v>0</v>
      </c>
      <c r="AR122" s="182" t="s">
        <v>85</v>
      </c>
      <c r="AT122" s="183" t="s">
        <v>74</v>
      </c>
      <c r="AU122" s="183" t="s">
        <v>75</v>
      </c>
      <c r="AY122" s="182" t="s">
        <v>145</v>
      </c>
      <c r="BK122" s="184">
        <f>BK123</f>
        <v>0</v>
      </c>
    </row>
    <row r="123" spans="1:65" s="12" customFormat="1" ht="22.9" customHeight="1">
      <c r="B123" s="171"/>
      <c r="C123" s="172"/>
      <c r="D123" s="173" t="s">
        <v>74</v>
      </c>
      <c r="E123" s="185" t="s">
        <v>1433</v>
      </c>
      <c r="F123" s="185" t="s">
        <v>1434</v>
      </c>
      <c r="G123" s="172"/>
      <c r="H123" s="172"/>
      <c r="I123" s="175"/>
      <c r="J123" s="186">
        <f>BK123</f>
        <v>0</v>
      </c>
      <c r="K123" s="172"/>
      <c r="L123" s="177"/>
      <c r="M123" s="178"/>
      <c r="N123" s="179"/>
      <c r="O123" s="179"/>
      <c r="P123" s="180">
        <f>SUM(P124:P125)</f>
        <v>0</v>
      </c>
      <c r="Q123" s="179"/>
      <c r="R123" s="180">
        <f>SUM(R124:R125)</f>
        <v>0</v>
      </c>
      <c r="S123" s="179"/>
      <c r="T123" s="181">
        <f>SUM(T124:T125)</f>
        <v>0</v>
      </c>
      <c r="AR123" s="182" t="s">
        <v>85</v>
      </c>
      <c r="AT123" s="183" t="s">
        <v>74</v>
      </c>
      <c r="AU123" s="183" t="s">
        <v>83</v>
      </c>
      <c r="AY123" s="182" t="s">
        <v>145</v>
      </c>
      <c r="BK123" s="184">
        <f>SUM(BK124:BK125)</f>
        <v>0</v>
      </c>
    </row>
    <row r="124" spans="1:65" s="2" customFormat="1" ht="24.2" customHeight="1">
      <c r="A124" s="34"/>
      <c r="B124" s="35"/>
      <c r="C124" s="241" t="s">
        <v>83</v>
      </c>
      <c r="D124" s="241" t="s">
        <v>218</v>
      </c>
      <c r="E124" s="242" t="s">
        <v>1632</v>
      </c>
      <c r="F124" s="243" t="s">
        <v>1633</v>
      </c>
      <c r="G124" s="244" t="s">
        <v>159</v>
      </c>
      <c r="H124" s="245">
        <v>1</v>
      </c>
      <c r="I124" s="246"/>
      <c r="J124" s="247">
        <f>ROUND(I124*H124,2)</f>
        <v>0</v>
      </c>
      <c r="K124" s="248"/>
      <c r="L124" s="39"/>
      <c r="M124" s="249" t="s">
        <v>1</v>
      </c>
      <c r="N124" s="250" t="s">
        <v>40</v>
      </c>
      <c r="O124" s="71"/>
      <c r="P124" s="198">
        <f>O124*H124</f>
        <v>0</v>
      </c>
      <c r="Q124" s="198">
        <v>0</v>
      </c>
      <c r="R124" s="198">
        <f>Q124*H124</f>
        <v>0</v>
      </c>
      <c r="S124" s="198">
        <v>0</v>
      </c>
      <c r="T124" s="199">
        <f>S124*H124</f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R124" s="200" t="s">
        <v>227</v>
      </c>
      <c r="AT124" s="200" t="s">
        <v>218</v>
      </c>
      <c r="AU124" s="200" t="s">
        <v>85</v>
      </c>
      <c r="AY124" s="17" t="s">
        <v>145</v>
      </c>
      <c r="BE124" s="201">
        <f>IF(N124="základní",J124,0)</f>
        <v>0</v>
      </c>
      <c r="BF124" s="201">
        <f>IF(N124="snížená",J124,0)</f>
        <v>0</v>
      </c>
      <c r="BG124" s="201">
        <f>IF(N124="zákl. přenesená",J124,0)</f>
        <v>0</v>
      </c>
      <c r="BH124" s="201">
        <f>IF(N124="sníž. přenesená",J124,0)</f>
        <v>0</v>
      </c>
      <c r="BI124" s="201">
        <f>IF(N124="nulová",J124,0)</f>
        <v>0</v>
      </c>
      <c r="BJ124" s="17" t="s">
        <v>83</v>
      </c>
      <c r="BK124" s="201">
        <f>ROUND(I124*H124,2)</f>
        <v>0</v>
      </c>
      <c r="BL124" s="17" t="s">
        <v>227</v>
      </c>
      <c r="BM124" s="200" t="s">
        <v>1634</v>
      </c>
    </row>
    <row r="125" spans="1:65" s="2" customFormat="1" ht="14.45" customHeight="1">
      <c r="A125" s="34"/>
      <c r="B125" s="35"/>
      <c r="C125" s="241" t="s">
        <v>85</v>
      </c>
      <c r="D125" s="241" t="s">
        <v>218</v>
      </c>
      <c r="E125" s="242" t="s">
        <v>1635</v>
      </c>
      <c r="F125" s="243" t="s">
        <v>1636</v>
      </c>
      <c r="G125" s="244" t="s">
        <v>1637</v>
      </c>
      <c r="H125" s="245">
        <v>1</v>
      </c>
      <c r="I125" s="246"/>
      <c r="J125" s="247">
        <f>ROUND(I125*H125,2)</f>
        <v>0</v>
      </c>
      <c r="K125" s="248"/>
      <c r="L125" s="39"/>
      <c r="M125" s="249" t="s">
        <v>1</v>
      </c>
      <c r="N125" s="250" t="s">
        <v>40</v>
      </c>
      <c r="O125" s="71"/>
      <c r="P125" s="198">
        <f>O125*H125</f>
        <v>0</v>
      </c>
      <c r="Q125" s="198">
        <v>0</v>
      </c>
      <c r="R125" s="198">
        <f>Q125*H125</f>
        <v>0</v>
      </c>
      <c r="S125" s="198">
        <v>0</v>
      </c>
      <c r="T125" s="199">
        <f>S125*H125</f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200" t="s">
        <v>227</v>
      </c>
      <c r="AT125" s="200" t="s">
        <v>218</v>
      </c>
      <c r="AU125" s="200" t="s">
        <v>85</v>
      </c>
      <c r="AY125" s="17" t="s">
        <v>145</v>
      </c>
      <c r="BE125" s="201">
        <f>IF(N125="základní",J125,0)</f>
        <v>0</v>
      </c>
      <c r="BF125" s="201">
        <f>IF(N125="snížená",J125,0)</f>
        <v>0</v>
      </c>
      <c r="BG125" s="201">
        <f>IF(N125="zákl. přenesená",J125,0)</f>
        <v>0</v>
      </c>
      <c r="BH125" s="201">
        <f>IF(N125="sníž. přenesená",J125,0)</f>
        <v>0</v>
      </c>
      <c r="BI125" s="201">
        <f>IF(N125="nulová",J125,0)</f>
        <v>0</v>
      </c>
      <c r="BJ125" s="17" t="s">
        <v>83</v>
      </c>
      <c r="BK125" s="201">
        <f>ROUND(I125*H125,2)</f>
        <v>0</v>
      </c>
      <c r="BL125" s="17" t="s">
        <v>227</v>
      </c>
      <c r="BM125" s="200" t="s">
        <v>1638</v>
      </c>
    </row>
    <row r="126" spans="1:65" s="12" customFormat="1" ht="25.9" customHeight="1">
      <c r="B126" s="171"/>
      <c r="C126" s="172"/>
      <c r="D126" s="173" t="s">
        <v>74</v>
      </c>
      <c r="E126" s="174" t="s">
        <v>147</v>
      </c>
      <c r="F126" s="174" t="s">
        <v>1034</v>
      </c>
      <c r="G126" s="172"/>
      <c r="H126" s="172"/>
      <c r="I126" s="175"/>
      <c r="J126" s="176">
        <f>BK126</f>
        <v>0</v>
      </c>
      <c r="K126" s="172"/>
      <c r="L126" s="177"/>
      <c r="M126" s="178"/>
      <c r="N126" s="179"/>
      <c r="O126" s="179"/>
      <c r="P126" s="180">
        <f>P127+P131</f>
        <v>0</v>
      </c>
      <c r="Q126" s="179"/>
      <c r="R126" s="180">
        <f>R127+R131</f>
        <v>5.2800000000000004E-4</v>
      </c>
      <c r="S126" s="179"/>
      <c r="T126" s="181">
        <f>T127+T131</f>
        <v>0</v>
      </c>
      <c r="AR126" s="182" t="s">
        <v>155</v>
      </c>
      <c r="AT126" s="183" t="s">
        <v>74</v>
      </c>
      <c r="AU126" s="183" t="s">
        <v>75</v>
      </c>
      <c r="AY126" s="182" t="s">
        <v>145</v>
      </c>
      <c r="BK126" s="184">
        <f>BK127+BK131</f>
        <v>0</v>
      </c>
    </row>
    <row r="127" spans="1:65" s="12" customFormat="1" ht="22.9" customHeight="1">
      <c r="B127" s="171"/>
      <c r="C127" s="172"/>
      <c r="D127" s="173" t="s">
        <v>74</v>
      </c>
      <c r="E127" s="185" t="s">
        <v>1450</v>
      </c>
      <c r="F127" s="185" t="s">
        <v>1451</v>
      </c>
      <c r="G127" s="172"/>
      <c r="H127" s="172"/>
      <c r="I127" s="175"/>
      <c r="J127" s="186">
        <f>BK127</f>
        <v>0</v>
      </c>
      <c r="K127" s="172"/>
      <c r="L127" s="177"/>
      <c r="M127" s="178"/>
      <c r="N127" s="179"/>
      <c r="O127" s="179"/>
      <c r="P127" s="180">
        <f>SUM(P128:P130)</f>
        <v>0</v>
      </c>
      <c r="Q127" s="179"/>
      <c r="R127" s="180">
        <f>SUM(R128:R130)</f>
        <v>0</v>
      </c>
      <c r="S127" s="179"/>
      <c r="T127" s="181">
        <f>SUM(T128:T130)</f>
        <v>0</v>
      </c>
      <c r="AR127" s="182" t="s">
        <v>155</v>
      </c>
      <c r="AT127" s="183" t="s">
        <v>74</v>
      </c>
      <c r="AU127" s="183" t="s">
        <v>83</v>
      </c>
      <c r="AY127" s="182" t="s">
        <v>145</v>
      </c>
      <c r="BK127" s="184">
        <f>SUM(BK128:BK130)</f>
        <v>0</v>
      </c>
    </row>
    <row r="128" spans="1:65" s="2" customFormat="1" ht="24.2" customHeight="1">
      <c r="A128" s="34"/>
      <c r="B128" s="35"/>
      <c r="C128" s="241" t="s">
        <v>155</v>
      </c>
      <c r="D128" s="241" t="s">
        <v>218</v>
      </c>
      <c r="E128" s="242" t="s">
        <v>1639</v>
      </c>
      <c r="F128" s="243" t="s">
        <v>1640</v>
      </c>
      <c r="G128" s="244" t="s">
        <v>159</v>
      </c>
      <c r="H128" s="245">
        <v>1</v>
      </c>
      <c r="I128" s="246"/>
      <c r="J128" s="247">
        <f>ROUND(I128*H128,2)</f>
        <v>0</v>
      </c>
      <c r="K128" s="248"/>
      <c r="L128" s="39"/>
      <c r="M128" s="249" t="s">
        <v>1</v>
      </c>
      <c r="N128" s="250" t="s">
        <v>40</v>
      </c>
      <c r="O128" s="71"/>
      <c r="P128" s="198">
        <f>O128*H128</f>
        <v>0</v>
      </c>
      <c r="Q128" s="198">
        <v>0</v>
      </c>
      <c r="R128" s="198">
        <f>Q128*H128</f>
        <v>0</v>
      </c>
      <c r="S128" s="198">
        <v>0</v>
      </c>
      <c r="T128" s="199">
        <f>S128*H128</f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200" t="s">
        <v>570</v>
      </c>
      <c r="AT128" s="200" t="s">
        <v>218</v>
      </c>
      <c r="AU128" s="200" t="s">
        <v>85</v>
      </c>
      <c r="AY128" s="17" t="s">
        <v>145</v>
      </c>
      <c r="BE128" s="201">
        <f>IF(N128="základní",J128,0)</f>
        <v>0</v>
      </c>
      <c r="BF128" s="201">
        <f>IF(N128="snížená",J128,0)</f>
        <v>0</v>
      </c>
      <c r="BG128" s="201">
        <f>IF(N128="zákl. přenesená",J128,0)</f>
        <v>0</v>
      </c>
      <c r="BH128" s="201">
        <f>IF(N128="sníž. přenesená",J128,0)</f>
        <v>0</v>
      </c>
      <c r="BI128" s="201">
        <f>IF(N128="nulová",J128,0)</f>
        <v>0</v>
      </c>
      <c r="BJ128" s="17" t="s">
        <v>83</v>
      </c>
      <c r="BK128" s="201">
        <f>ROUND(I128*H128,2)</f>
        <v>0</v>
      </c>
      <c r="BL128" s="17" t="s">
        <v>570</v>
      </c>
      <c r="BM128" s="200" t="s">
        <v>1641</v>
      </c>
    </row>
    <row r="129" spans="1:65" s="2" customFormat="1" ht="24.2" customHeight="1">
      <c r="A129" s="34"/>
      <c r="B129" s="35"/>
      <c r="C129" s="241" t="s">
        <v>151</v>
      </c>
      <c r="D129" s="241" t="s">
        <v>218</v>
      </c>
      <c r="E129" s="242" t="s">
        <v>1642</v>
      </c>
      <c r="F129" s="243" t="s">
        <v>1643</v>
      </c>
      <c r="G129" s="244" t="s">
        <v>159</v>
      </c>
      <c r="H129" s="245">
        <v>1</v>
      </c>
      <c r="I129" s="246"/>
      <c r="J129" s="247">
        <f>ROUND(I129*H129,2)</f>
        <v>0</v>
      </c>
      <c r="K129" s="248"/>
      <c r="L129" s="39"/>
      <c r="M129" s="249" t="s">
        <v>1</v>
      </c>
      <c r="N129" s="250" t="s">
        <v>40</v>
      </c>
      <c r="O129" s="71"/>
      <c r="P129" s="198">
        <f>O129*H129</f>
        <v>0</v>
      </c>
      <c r="Q129" s="198">
        <v>0</v>
      </c>
      <c r="R129" s="198">
        <f>Q129*H129</f>
        <v>0</v>
      </c>
      <c r="S129" s="198">
        <v>0</v>
      </c>
      <c r="T129" s="199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200" t="s">
        <v>570</v>
      </c>
      <c r="AT129" s="200" t="s">
        <v>218</v>
      </c>
      <c r="AU129" s="200" t="s">
        <v>85</v>
      </c>
      <c r="AY129" s="17" t="s">
        <v>145</v>
      </c>
      <c r="BE129" s="201">
        <f>IF(N129="základní",J129,0)</f>
        <v>0</v>
      </c>
      <c r="BF129" s="201">
        <f>IF(N129="snížená",J129,0)</f>
        <v>0</v>
      </c>
      <c r="BG129" s="201">
        <f>IF(N129="zákl. přenesená",J129,0)</f>
        <v>0</v>
      </c>
      <c r="BH129" s="201">
        <f>IF(N129="sníž. přenesená",J129,0)</f>
        <v>0</v>
      </c>
      <c r="BI129" s="201">
        <f>IF(N129="nulová",J129,0)</f>
        <v>0</v>
      </c>
      <c r="BJ129" s="17" t="s">
        <v>83</v>
      </c>
      <c r="BK129" s="201">
        <f>ROUND(I129*H129,2)</f>
        <v>0</v>
      </c>
      <c r="BL129" s="17" t="s">
        <v>570</v>
      </c>
      <c r="BM129" s="200" t="s">
        <v>1644</v>
      </c>
    </row>
    <row r="130" spans="1:65" s="2" customFormat="1" ht="24.2" customHeight="1">
      <c r="A130" s="34"/>
      <c r="B130" s="35"/>
      <c r="C130" s="241" t="s">
        <v>144</v>
      </c>
      <c r="D130" s="241" t="s">
        <v>218</v>
      </c>
      <c r="E130" s="242" t="s">
        <v>1504</v>
      </c>
      <c r="F130" s="243" t="s">
        <v>1505</v>
      </c>
      <c r="G130" s="244" t="s">
        <v>159</v>
      </c>
      <c r="H130" s="245">
        <v>4</v>
      </c>
      <c r="I130" s="246"/>
      <c r="J130" s="247">
        <f>ROUND(I130*H130,2)</f>
        <v>0</v>
      </c>
      <c r="K130" s="248"/>
      <c r="L130" s="39"/>
      <c r="M130" s="249" t="s">
        <v>1</v>
      </c>
      <c r="N130" s="250" t="s">
        <v>40</v>
      </c>
      <c r="O130" s="71"/>
      <c r="P130" s="198">
        <f>O130*H130</f>
        <v>0</v>
      </c>
      <c r="Q130" s="198">
        <v>0</v>
      </c>
      <c r="R130" s="198">
        <f>Q130*H130</f>
        <v>0</v>
      </c>
      <c r="S130" s="198">
        <v>0</v>
      </c>
      <c r="T130" s="199">
        <f>S130*H130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200" t="s">
        <v>570</v>
      </c>
      <c r="AT130" s="200" t="s">
        <v>218</v>
      </c>
      <c r="AU130" s="200" t="s">
        <v>85</v>
      </c>
      <c r="AY130" s="17" t="s">
        <v>145</v>
      </c>
      <c r="BE130" s="201">
        <f>IF(N130="základní",J130,0)</f>
        <v>0</v>
      </c>
      <c r="BF130" s="201">
        <f>IF(N130="snížená",J130,0)</f>
        <v>0</v>
      </c>
      <c r="BG130" s="201">
        <f>IF(N130="zákl. přenesená",J130,0)</f>
        <v>0</v>
      </c>
      <c r="BH130" s="201">
        <f>IF(N130="sníž. přenesená",J130,0)</f>
        <v>0</v>
      </c>
      <c r="BI130" s="201">
        <f>IF(N130="nulová",J130,0)</f>
        <v>0</v>
      </c>
      <c r="BJ130" s="17" t="s">
        <v>83</v>
      </c>
      <c r="BK130" s="201">
        <f>ROUND(I130*H130,2)</f>
        <v>0</v>
      </c>
      <c r="BL130" s="17" t="s">
        <v>570</v>
      </c>
      <c r="BM130" s="200" t="s">
        <v>1645</v>
      </c>
    </row>
    <row r="131" spans="1:65" s="12" customFormat="1" ht="22.9" customHeight="1">
      <c r="B131" s="171"/>
      <c r="C131" s="172"/>
      <c r="D131" s="173" t="s">
        <v>74</v>
      </c>
      <c r="E131" s="185" t="s">
        <v>1035</v>
      </c>
      <c r="F131" s="185" t="s">
        <v>1036</v>
      </c>
      <c r="G131" s="172"/>
      <c r="H131" s="172"/>
      <c r="I131" s="175"/>
      <c r="J131" s="186">
        <f>BK131</f>
        <v>0</v>
      </c>
      <c r="K131" s="172"/>
      <c r="L131" s="177"/>
      <c r="M131" s="178"/>
      <c r="N131" s="179"/>
      <c r="O131" s="179"/>
      <c r="P131" s="180">
        <f>SUM(P132:P133)</f>
        <v>0</v>
      </c>
      <c r="Q131" s="179"/>
      <c r="R131" s="180">
        <f>SUM(R132:R133)</f>
        <v>5.2800000000000004E-4</v>
      </c>
      <c r="S131" s="179"/>
      <c r="T131" s="181">
        <f>SUM(T132:T133)</f>
        <v>0</v>
      </c>
      <c r="AR131" s="182" t="s">
        <v>155</v>
      </c>
      <c r="AT131" s="183" t="s">
        <v>74</v>
      </c>
      <c r="AU131" s="183" t="s">
        <v>83</v>
      </c>
      <c r="AY131" s="182" t="s">
        <v>145</v>
      </c>
      <c r="BK131" s="184">
        <f>SUM(BK132:BK133)</f>
        <v>0</v>
      </c>
    </row>
    <row r="132" spans="1:65" s="2" customFormat="1" ht="24.2" customHeight="1">
      <c r="A132" s="34"/>
      <c r="B132" s="35"/>
      <c r="C132" s="241" t="s">
        <v>164</v>
      </c>
      <c r="D132" s="241" t="s">
        <v>218</v>
      </c>
      <c r="E132" s="242" t="s">
        <v>1646</v>
      </c>
      <c r="F132" s="243" t="s">
        <v>1647</v>
      </c>
      <c r="G132" s="244" t="s">
        <v>1648</v>
      </c>
      <c r="H132" s="245">
        <v>0.06</v>
      </c>
      <c r="I132" s="246"/>
      <c r="J132" s="247">
        <f>ROUND(I132*H132,2)</f>
        <v>0</v>
      </c>
      <c r="K132" s="248"/>
      <c r="L132" s="39"/>
      <c r="M132" s="249" t="s">
        <v>1</v>
      </c>
      <c r="N132" s="250" t="s">
        <v>40</v>
      </c>
      <c r="O132" s="71"/>
      <c r="P132" s="198">
        <f>O132*H132</f>
        <v>0</v>
      </c>
      <c r="Q132" s="198">
        <v>8.8000000000000005E-3</v>
      </c>
      <c r="R132" s="198">
        <f>Q132*H132</f>
        <v>5.2800000000000004E-4</v>
      </c>
      <c r="S132" s="198">
        <v>0</v>
      </c>
      <c r="T132" s="199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200" t="s">
        <v>570</v>
      </c>
      <c r="AT132" s="200" t="s">
        <v>218</v>
      </c>
      <c r="AU132" s="200" t="s">
        <v>85</v>
      </c>
      <c r="AY132" s="17" t="s">
        <v>145</v>
      </c>
      <c r="BE132" s="201">
        <f>IF(N132="základní",J132,0)</f>
        <v>0</v>
      </c>
      <c r="BF132" s="201">
        <f>IF(N132="snížená",J132,0)</f>
        <v>0</v>
      </c>
      <c r="BG132" s="201">
        <f>IF(N132="zákl. přenesená",J132,0)</f>
        <v>0</v>
      </c>
      <c r="BH132" s="201">
        <f>IF(N132="sníž. přenesená",J132,0)</f>
        <v>0</v>
      </c>
      <c r="BI132" s="201">
        <f>IF(N132="nulová",J132,0)</f>
        <v>0</v>
      </c>
      <c r="BJ132" s="17" t="s">
        <v>83</v>
      </c>
      <c r="BK132" s="201">
        <f>ROUND(I132*H132,2)</f>
        <v>0</v>
      </c>
      <c r="BL132" s="17" t="s">
        <v>570</v>
      </c>
      <c r="BM132" s="200" t="s">
        <v>1649</v>
      </c>
    </row>
    <row r="133" spans="1:65" s="14" customFormat="1">
      <c r="B133" s="219"/>
      <c r="C133" s="220"/>
      <c r="D133" s="210" t="s">
        <v>191</v>
      </c>
      <c r="E133" s="221" t="s">
        <v>1</v>
      </c>
      <c r="F133" s="222" t="s">
        <v>1650</v>
      </c>
      <c r="G133" s="220"/>
      <c r="H133" s="223">
        <v>0.06</v>
      </c>
      <c r="I133" s="224"/>
      <c r="J133" s="220"/>
      <c r="K133" s="220"/>
      <c r="L133" s="225"/>
      <c r="M133" s="253"/>
      <c r="N133" s="254"/>
      <c r="O133" s="254"/>
      <c r="P133" s="254"/>
      <c r="Q133" s="254"/>
      <c r="R133" s="254"/>
      <c r="S133" s="254"/>
      <c r="T133" s="255"/>
      <c r="AT133" s="229" t="s">
        <v>191</v>
      </c>
      <c r="AU133" s="229" t="s">
        <v>85</v>
      </c>
      <c r="AV133" s="14" t="s">
        <v>85</v>
      </c>
      <c r="AW133" s="14" t="s">
        <v>32</v>
      </c>
      <c r="AX133" s="14" t="s">
        <v>83</v>
      </c>
      <c r="AY133" s="229" t="s">
        <v>145</v>
      </c>
    </row>
    <row r="134" spans="1:65" s="2" customFormat="1" ht="6.95" customHeight="1">
      <c r="A134" s="34"/>
      <c r="B134" s="54"/>
      <c r="C134" s="55"/>
      <c r="D134" s="55"/>
      <c r="E134" s="55"/>
      <c r="F134" s="55"/>
      <c r="G134" s="55"/>
      <c r="H134" s="55"/>
      <c r="I134" s="55"/>
      <c r="J134" s="55"/>
      <c r="K134" s="55"/>
      <c r="L134" s="39"/>
      <c r="M134" s="34"/>
      <c r="O134" s="34"/>
      <c r="P134" s="34"/>
      <c r="Q134" s="34"/>
      <c r="R134" s="34"/>
      <c r="S134" s="34"/>
      <c r="T134" s="34"/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</row>
  </sheetData>
  <sheetProtection algorithmName="SHA-512" hashValue="l33DaHqTu7eSHTM2mhQ4RPvBuGz1JLCTN7DLUXlWWQXfP7hlkQj7If8oA+d9rR8g6G03R6GCeT3yHD94r9wqgg==" saltValue="dsXGzGw2SlPVq+LbN3SOppP4Y0oj9uz5XrpqC3+kPCq+pz9N2nhLmLWNWtA5BrIORuzPkSYuhj4feFadp2RcnA==" spinCount="100000" sheet="1" objects="1" scenarios="1" formatColumns="0" formatRows="0" autoFilter="0"/>
  <autoFilter ref="C120:K133"/>
  <mergeCells count="9">
    <mergeCell ref="E87:H87"/>
    <mergeCell ref="E111:H111"/>
    <mergeCell ref="E113:H113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15"/>
  <sheetViews>
    <sheetView showGridLines="0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56" s="1" customFormat="1" ht="36.950000000000003" customHeight="1">
      <c r="L2" s="279"/>
      <c r="M2" s="279"/>
      <c r="N2" s="279"/>
      <c r="O2" s="279"/>
      <c r="P2" s="279"/>
      <c r="Q2" s="279"/>
      <c r="R2" s="279"/>
      <c r="S2" s="279"/>
      <c r="T2" s="279"/>
      <c r="U2" s="279"/>
      <c r="V2" s="279"/>
      <c r="AT2" s="17" t="s">
        <v>112</v>
      </c>
      <c r="AZ2" s="207" t="s">
        <v>258</v>
      </c>
      <c r="BA2" s="207" t="s">
        <v>258</v>
      </c>
      <c r="BB2" s="207" t="s">
        <v>241</v>
      </c>
      <c r="BC2" s="207" t="s">
        <v>1651</v>
      </c>
      <c r="BD2" s="207" t="s">
        <v>85</v>
      </c>
    </row>
    <row r="3" spans="1:56" s="1" customFormat="1" ht="6.95" customHeight="1">
      <c r="B3" s="108"/>
      <c r="C3" s="109"/>
      <c r="D3" s="109"/>
      <c r="E3" s="109"/>
      <c r="F3" s="109"/>
      <c r="G3" s="109"/>
      <c r="H3" s="109"/>
      <c r="I3" s="109"/>
      <c r="J3" s="109"/>
      <c r="K3" s="109"/>
      <c r="L3" s="20"/>
      <c r="AT3" s="17" t="s">
        <v>85</v>
      </c>
      <c r="AZ3" s="207" t="s">
        <v>1228</v>
      </c>
      <c r="BA3" s="207" t="s">
        <v>1228</v>
      </c>
      <c r="BB3" s="207" t="s">
        <v>173</v>
      </c>
      <c r="BC3" s="207" t="s">
        <v>670</v>
      </c>
      <c r="BD3" s="207" t="s">
        <v>85</v>
      </c>
    </row>
    <row r="4" spans="1:56" s="1" customFormat="1" ht="24.95" customHeight="1">
      <c r="B4" s="20"/>
      <c r="D4" s="110" t="s">
        <v>119</v>
      </c>
      <c r="L4" s="20"/>
      <c r="M4" s="111" t="s">
        <v>10</v>
      </c>
      <c r="AT4" s="17" t="s">
        <v>4</v>
      </c>
      <c r="AZ4" s="207" t="s">
        <v>1652</v>
      </c>
      <c r="BA4" s="207" t="s">
        <v>1652</v>
      </c>
      <c r="BB4" s="207" t="s">
        <v>173</v>
      </c>
      <c r="BC4" s="207" t="s">
        <v>150</v>
      </c>
      <c r="BD4" s="207" t="s">
        <v>85</v>
      </c>
    </row>
    <row r="5" spans="1:56" s="1" customFormat="1" ht="6.95" customHeight="1">
      <c r="B5" s="20"/>
      <c r="L5" s="20"/>
      <c r="AZ5" s="207" t="s">
        <v>1653</v>
      </c>
      <c r="BA5" s="207" t="s">
        <v>1653</v>
      </c>
      <c r="BB5" s="207" t="s">
        <v>173</v>
      </c>
      <c r="BC5" s="207" t="s">
        <v>496</v>
      </c>
      <c r="BD5" s="207" t="s">
        <v>85</v>
      </c>
    </row>
    <row r="6" spans="1:56" s="1" customFormat="1" ht="12" customHeight="1">
      <c r="B6" s="20"/>
      <c r="D6" s="112" t="s">
        <v>16</v>
      </c>
      <c r="L6" s="20"/>
      <c r="AZ6" s="207" t="s">
        <v>1229</v>
      </c>
      <c r="BA6" s="207" t="s">
        <v>1229</v>
      </c>
      <c r="BB6" s="207" t="s">
        <v>173</v>
      </c>
      <c r="BC6" s="207" t="s">
        <v>1654</v>
      </c>
      <c r="BD6" s="207" t="s">
        <v>85</v>
      </c>
    </row>
    <row r="7" spans="1:56" s="1" customFormat="1" ht="16.5" customHeight="1">
      <c r="B7" s="20"/>
      <c r="E7" s="314" t="str">
        <f>'Rekapitulace stavby'!K6</f>
        <v>Výškovická ul. prostor mezi ul. Svornosti a Čujkovova, Ostrava-Jih</v>
      </c>
      <c r="F7" s="315"/>
      <c r="G7" s="315"/>
      <c r="H7" s="315"/>
      <c r="L7" s="20"/>
      <c r="AZ7" s="207" t="s">
        <v>1655</v>
      </c>
      <c r="BA7" s="207" t="s">
        <v>1655</v>
      </c>
      <c r="BB7" s="207" t="s">
        <v>173</v>
      </c>
      <c r="BC7" s="207" t="s">
        <v>1656</v>
      </c>
      <c r="BD7" s="207" t="s">
        <v>85</v>
      </c>
    </row>
    <row r="8" spans="1:56" s="2" customFormat="1" ht="12" customHeight="1">
      <c r="A8" s="34"/>
      <c r="B8" s="39"/>
      <c r="C8" s="34"/>
      <c r="D8" s="112" t="s">
        <v>120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56" s="2" customFormat="1" ht="16.5" customHeight="1">
      <c r="A9" s="34"/>
      <c r="B9" s="39"/>
      <c r="C9" s="34"/>
      <c r="D9" s="34"/>
      <c r="E9" s="316" t="s">
        <v>1657</v>
      </c>
      <c r="F9" s="317"/>
      <c r="G9" s="317"/>
      <c r="H9" s="317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56" s="2" customFormat="1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56" s="2" customFormat="1" ht="12" customHeight="1">
      <c r="A11" s="34"/>
      <c r="B11" s="39"/>
      <c r="C11" s="34"/>
      <c r="D11" s="112" t="s">
        <v>18</v>
      </c>
      <c r="E11" s="34"/>
      <c r="F11" s="113" t="s">
        <v>1</v>
      </c>
      <c r="G11" s="34"/>
      <c r="H11" s="34"/>
      <c r="I11" s="112" t="s">
        <v>19</v>
      </c>
      <c r="J11" s="113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56" s="2" customFormat="1" ht="12" customHeight="1">
      <c r="A12" s="34"/>
      <c r="B12" s="39"/>
      <c r="C12" s="34"/>
      <c r="D12" s="112" t="s">
        <v>20</v>
      </c>
      <c r="E12" s="34"/>
      <c r="F12" s="113" t="s">
        <v>21</v>
      </c>
      <c r="G12" s="34"/>
      <c r="H12" s="34"/>
      <c r="I12" s="112" t="s">
        <v>22</v>
      </c>
      <c r="J12" s="114" t="str">
        <f>'Rekapitulace stavby'!AN8</f>
        <v>27. 10. 2021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5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56" s="2" customFormat="1" ht="12" customHeight="1">
      <c r="A14" s="34"/>
      <c r="B14" s="39"/>
      <c r="C14" s="34"/>
      <c r="D14" s="112" t="s">
        <v>24</v>
      </c>
      <c r="E14" s="34"/>
      <c r="F14" s="34"/>
      <c r="G14" s="34"/>
      <c r="H14" s="34"/>
      <c r="I14" s="112" t="s">
        <v>25</v>
      </c>
      <c r="J14" s="113" t="s">
        <v>1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56" s="2" customFormat="1" ht="18" customHeight="1">
      <c r="A15" s="34"/>
      <c r="B15" s="39"/>
      <c r="C15" s="34"/>
      <c r="D15" s="34"/>
      <c r="E15" s="113" t="s">
        <v>26</v>
      </c>
      <c r="F15" s="34"/>
      <c r="G15" s="34"/>
      <c r="H15" s="34"/>
      <c r="I15" s="112" t="s">
        <v>27</v>
      </c>
      <c r="J15" s="113" t="s">
        <v>1</v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5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12" t="s">
        <v>28</v>
      </c>
      <c r="E17" s="34"/>
      <c r="F17" s="34"/>
      <c r="G17" s="34"/>
      <c r="H17" s="34"/>
      <c r="I17" s="112" t="s">
        <v>25</v>
      </c>
      <c r="J17" s="30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318" t="str">
        <f>'Rekapitulace stavby'!E14</f>
        <v>Vyplň údaj</v>
      </c>
      <c r="F18" s="319"/>
      <c r="G18" s="319"/>
      <c r="H18" s="319"/>
      <c r="I18" s="112" t="s">
        <v>27</v>
      </c>
      <c r="J18" s="30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12" t="s">
        <v>30</v>
      </c>
      <c r="E20" s="34"/>
      <c r="F20" s="34"/>
      <c r="G20" s="34"/>
      <c r="H20" s="34"/>
      <c r="I20" s="112" t="s">
        <v>25</v>
      </c>
      <c r="J20" s="113" t="s">
        <v>1</v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13" t="s">
        <v>31</v>
      </c>
      <c r="F21" s="34"/>
      <c r="G21" s="34"/>
      <c r="H21" s="34"/>
      <c r="I21" s="112" t="s">
        <v>27</v>
      </c>
      <c r="J21" s="113" t="s">
        <v>1</v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12" t="s">
        <v>33</v>
      </c>
      <c r="E23" s="34"/>
      <c r="F23" s="34"/>
      <c r="G23" s="34"/>
      <c r="H23" s="34"/>
      <c r="I23" s="112" t="s">
        <v>25</v>
      </c>
      <c r="J23" s="113" t="s">
        <v>1</v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13" t="s">
        <v>31</v>
      </c>
      <c r="F24" s="34"/>
      <c r="G24" s="34"/>
      <c r="H24" s="34"/>
      <c r="I24" s="112" t="s">
        <v>27</v>
      </c>
      <c r="J24" s="113" t="s">
        <v>1</v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12" t="s">
        <v>34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15"/>
      <c r="B27" s="116"/>
      <c r="C27" s="115"/>
      <c r="D27" s="115"/>
      <c r="E27" s="320" t="s">
        <v>1</v>
      </c>
      <c r="F27" s="320"/>
      <c r="G27" s="320"/>
      <c r="H27" s="320"/>
      <c r="I27" s="115"/>
      <c r="J27" s="115"/>
      <c r="K27" s="115"/>
      <c r="L27" s="117"/>
      <c r="S27" s="115"/>
      <c r="T27" s="115"/>
      <c r="U27" s="115"/>
      <c r="V27" s="115"/>
      <c r="W27" s="115"/>
      <c r="X27" s="115"/>
      <c r="Y27" s="115"/>
      <c r="Z27" s="115"/>
      <c r="AA27" s="115"/>
      <c r="AB27" s="115"/>
      <c r="AC27" s="115"/>
      <c r="AD27" s="115"/>
      <c r="AE27" s="115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18"/>
      <c r="E29" s="118"/>
      <c r="F29" s="118"/>
      <c r="G29" s="118"/>
      <c r="H29" s="118"/>
      <c r="I29" s="118"/>
      <c r="J29" s="118"/>
      <c r="K29" s="118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19" t="s">
        <v>35</v>
      </c>
      <c r="E30" s="34"/>
      <c r="F30" s="34"/>
      <c r="G30" s="34"/>
      <c r="H30" s="34"/>
      <c r="I30" s="34"/>
      <c r="J30" s="120">
        <f>ROUND(J125,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18"/>
      <c r="E31" s="118"/>
      <c r="F31" s="118"/>
      <c r="G31" s="118"/>
      <c r="H31" s="118"/>
      <c r="I31" s="118"/>
      <c r="J31" s="118"/>
      <c r="K31" s="118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21" t="s">
        <v>37</v>
      </c>
      <c r="G32" s="34"/>
      <c r="H32" s="34"/>
      <c r="I32" s="121" t="s">
        <v>36</v>
      </c>
      <c r="J32" s="121" t="s">
        <v>38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22" t="s">
        <v>39</v>
      </c>
      <c r="E33" s="112" t="s">
        <v>40</v>
      </c>
      <c r="F33" s="123">
        <f>ROUND((SUM(BE125:BE214)),  2)</f>
        <v>0</v>
      </c>
      <c r="G33" s="34"/>
      <c r="H33" s="34"/>
      <c r="I33" s="124">
        <v>0.21</v>
      </c>
      <c r="J33" s="123">
        <f>ROUND(((SUM(BE125:BE214))*I33),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12" t="s">
        <v>41</v>
      </c>
      <c r="F34" s="123">
        <f>ROUND((SUM(BF125:BF214)),  2)</f>
        <v>0</v>
      </c>
      <c r="G34" s="34"/>
      <c r="H34" s="34"/>
      <c r="I34" s="124">
        <v>0.15</v>
      </c>
      <c r="J34" s="123">
        <f>ROUND(((SUM(BF125:BF214))*I34),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12" t="s">
        <v>42</v>
      </c>
      <c r="F35" s="123">
        <f>ROUND((SUM(BG125:BG214)),  2)</f>
        <v>0</v>
      </c>
      <c r="G35" s="34"/>
      <c r="H35" s="34"/>
      <c r="I35" s="124">
        <v>0.21</v>
      </c>
      <c r="J35" s="123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12" t="s">
        <v>43</v>
      </c>
      <c r="F36" s="123">
        <f>ROUND((SUM(BH125:BH214)),  2)</f>
        <v>0</v>
      </c>
      <c r="G36" s="34"/>
      <c r="H36" s="34"/>
      <c r="I36" s="124">
        <v>0.15</v>
      </c>
      <c r="J36" s="123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2" t="s">
        <v>44</v>
      </c>
      <c r="F37" s="123">
        <f>ROUND((SUM(BI125:BI214)),  2)</f>
        <v>0</v>
      </c>
      <c r="G37" s="34"/>
      <c r="H37" s="34"/>
      <c r="I37" s="124">
        <v>0</v>
      </c>
      <c r="J37" s="123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25"/>
      <c r="D39" s="126" t="s">
        <v>45</v>
      </c>
      <c r="E39" s="127"/>
      <c r="F39" s="127"/>
      <c r="G39" s="128" t="s">
        <v>46</v>
      </c>
      <c r="H39" s="129" t="s">
        <v>47</v>
      </c>
      <c r="I39" s="127"/>
      <c r="J39" s="130">
        <f>SUM(J30:J37)</f>
        <v>0</v>
      </c>
      <c r="K39" s="131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1" customFormat="1" ht="14.45" customHeight="1">
      <c r="B41" s="20"/>
      <c r="L41" s="20"/>
    </row>
    <row r="42" spans="1:31" s="1" customFormat="1" ht="14.45" customHeight="1">
      <c r="B42" s="20"/>
      <c r="L42" s="20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51"/>
      <c r="D50" s="132" t="s">
        <v>48</v>
      </c>
      <c r="E50" s="133"/>
      <c r="F50" s="133"/>
      <c r="G50" s="132" t="s">
        <v>49</v>
      </c>
      <c r="H50" s="133"/>
      <c r="I50" s="133"/>
      <c r="J50" s="133"/>
      <c r="K50" s="133"/>
      <c r="L50" s="51"/>
    </row>
    <row r="51" spans="1:31">
      <c r="B51" s="20"/>
      <c r="L51" s="20"/>
    </row>
    <row r="52" spans="1:31">
      <c r="B52" s="20"/>
      <c r="L52" s="20"/>
    </row>
    <row r="53" spans="1:31">
      <c r="B53" s="20"/>
      <c r="L53" s="20"/>
    </row>
    <row r="54" spans="1:31">
      <c r="B54" s="20"/>
      <c r="L54" s="20"/>
    </row>
    <row r="55" spans="1:31">
      <c r="B55" s="20"/>
      <c r="L55" s="20"/>
    </row>
    <row r="56" spans="1:31">
      <c r="B56" s="20"/>
      <c r="L56" s="20"/>
    </row>
    <row r="57" spans="1:31">
      <c r="B57" s="20"/>
      <c r="L57" s="20"/>
    </row>
    <row r="58" spans="1:31">
      <c r="B58" s="20"/>
      <c r="L58" s="20"/>
    </row>
    <row r="59" spans="1:31">
      <c r="B59" s="20"/>
      <c r="L59" s="20"/>
    </row>
    <row r="60" spans="1:31">
      <c r="B60" s="20"/>
      <c r="L60" s="20"/>
    </row>
    <row r="61" spans="1:31" s="2" customFormat="1" ht="12.75">
      <c r="A61" s="34"/>
      <c r="B61" s="39"/>
      <c r="C61" s="34"/>
      <c r="D61" s="134" t="s">
        <v>50</v>
      </c>
      <c r="E61" s="135"/>
      <c r="F61" s="136" t="s">
        <v>51</v>
      </c>
      <c r="G61" s="134" t="s">
        <v>50</v>
      </c>
      <c r="H61" s="135"/>
      <c r="I61" s="135"/>
      <c r="J61" s="137" t="s">
        <v>51</v>
      </c>
      <c r="K61" s="135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>
      <c r="B62" s="20"/>
      <c r="L62" s="20"/>
    </row>
    <row r="63" spans="1:31">
      <c r="B63" s="20"/>
      <c r="L63" s="20"/>
    </row>
    <row r="64" spans="1:31">
      <c r="B64" s="20"/>
      <c r="L64" s="20"/>
    </row>
    <row r="65" spans="1:31" s="2" customFormat="1" ht="12.75">
      <c r="A65" s="34"/>
      <c r="B65" s="39"/>
      <c r="C65" s="34"/>
      <c r="D65" s="132" t="s">
        <v>52</v>
      </c>
      <c r="E65" s="138"/>
      <c r="F65" s="138"/>
      <c r="G65" s="132" t="s">
        <v>53</v>
      </c>
      <c r="H65" s="138"/>
      <c r="I65" s="138"/>
      <c r="J65" s="138"/>
      <c r="K65" s="138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>
      <c r="B66" s="20"/>
      <c r="L66" s="20"/>
    </row>
    <row r="67" spans="1:31">
      <c r="B67" s="20"/>
      <c r="L67" s="20"/>
    </row>
    <row r="68" spans="1:31">
      <c r="B68" s="20"/>
      <c r="L68" s="20"/>
    </row>
    <row r="69" spans="1:31">
      <c r="B69" s="20"/>
      <c r="L69" s="20"/>
    </row>
    <row r="70" spans="1:31">
      <c r="B70" s="20"/>
      <c r="L70" s="20"/>
    </row>
    <row r="71" spans="1:31">
      <c r="B71" s="20"/>
      <c r="L71" s="20"/>
    </row>
    <row r="72" spans="1:31">
      <c r="B72" s="20"/>
      <c r="L72" s="20"/>
    </row>
    <row r="73" spans="1:31">
      <c r="B73" s="20"/>
      <c r="L73" s="20"/>
    </row>
    <row r="74" spans="1:31">
      <c r="B74" s="20"/>
      <c r="L74" s="20"/>
    </row>
    <row r="75" spans="1:31">
      <c r="B75" s="20"/>
      <c r="L75" s="20"/>
    </row>
    <row r="76" spans="1:31" s="2" customFormat="1" ht="12.75">
      <c r="A76" s="34"/>
      <c r="B76" s="39"/>
      <c r="C76" s="34"/>
      <c r="D76" s="134" t="s">
        <v>50</v>
      </c>
      <c r="E76" s="135"/>
      <c r="F76" s="136" t="s">
        <v>51</v>
      </c>
      <c r="G76" s="134" t="s">
        <v>50</v>
      </c>
      <c r="H76" s="135"/>
      <c r="I76" s="135"/>
      <c r="J76" s="137" t="s">
        <v>51</v>
      </c>
      <c r="K76" s="135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39"/>
      <c r="C77" s="140"/>
      <c r="D77" s="140"/>
      <c r="E77" s="140"/>
      <c r="F77" s="140"/>
      <c r="G77" s="140"/>
      <c r="H77" s="140"/>
      <c r="I77" s="140"/>
      <c r="J77" s="140"/>
      <c r="K77" s="140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47" s="2" customFormat="1" ht="6.95" customHeight="1">
      <c r="A81" s="34"/>
      <c r="B81" s="141"/>
      <c r="C81" s="142"/>
      <c r="D81" s="142"/>
      <c r="E81" s="142"/>
      <c r="F81" s="142"/>
      <c r="G81" s="142"/>
      <c r="H81" s="142"/>
      <c r="I81" s="142"/>
      <c r="J81" s="142"/>
      <c r="K81" s="142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4.95" customHeight="1">
      <c r="A82" s="34"/>
      <c r="B82" s="35"/>
      <c r="C82" s="23" t="s">
        <v>122</v>
      </c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16.5" customHeight="1">
      <c r="A85" s="34"/>
      <c r="B85" s="35"/>
      <c r="C85" s="36"/>
      <c r="D85" s="36"/>
      <c r="E85" s="312" t="str">
        <f>E7</f>
        <v>Výškovická ul. prostor mezi ul. Svornosti a Čujkovova, Ostrava-Jih</v>
      </c>
      <c r="F85" s="313"/>
      <c r="G85" s="313"/>
      <c r="H85" s="313"/>
      <c r="I85" s="36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12" customHeight="1">
      <c r="A86" s="34"/>
      <c r="B86" s="35"/>
      <c r="C86" s="29" t="s">
        <v>120</v>
      </c>
      <c r="D86" s="36"/>
      <c r="E86" s="36"/>
      <c r="F86" s="36"/>
      <c r="G86" s="36"/>
      <c r="H86" s="36"/>
      <c r="I86" s="36"/>
      <c r="J86" s="36"/>
      <c r="K86" s="36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16.5" customHeight="1">
      <c r="A87" s="34"/>
      <c r="B87" s="35"/>
      <c r="C87" s="36"/>
      <c r="D87" s="36"/>
      <c r="E87" s="304" t="str">
        <f>E9</f>
        <v>010 - SO 402 KAMEROVÝ SYSTÉM - uznatelné</v>
      </c>
      <c r="F87" s="311"/>
      <c r="G87" s="311"/>
      <c r="H87" s="311"/>
      <c r="I87" s="36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12" customHeight="1">
      <c r="A89" s="34"/>
      <c r="B89" s="35"/>
      <c r="C89" s="29" t="s">
        <v>20</v>
      </c>
      <c r="D89" s="36"/>
      <c r="E89" s="36"/>
      <c r="F89" s="27" t="str">
        <f>F12</f>
        <v>ul. Výškovická</v>
      </c>
      <c r="G89" s="36"/>
      <c r="H89" s="36"/>
      <c r="I89" s="29" t="s">
        <v>22</v>
      </c>
      <c r="J89" s="66" t="str">
        <f>IF(J12="","",J12)</f>
        <v>27. 10. 2021</v>
      </c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25.7" customHeight="1">
      <c r="A91" s="34"/>
      <c r="B91" s="35"/>
      <c r="C91" s="29" t="s">
        <v>24</v>
      </c>
      <c r="D91" s="36"/>
      <c r="E91" s="36"/>
      <c r="F91" s="27" t="str">
        <f>E15</f>
        <v>Městský obvod Ostrava – Jih</v>
      </c>
      <c r="G91" s="36"/>
      <c r="H91" s="36"/>
      <c r="I91" s="29" t="s">
        <v>30</v>
      </c>
      <c r="J91" s="32" t="str">
        <f>E21</f>
        <v>Ing. Bc. Roman Fildán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25.7" customHeight="1">
      <c r="A92" s="34"/>
      <c r="B92" s="35"/>
      <c r="C92" s="29" t="s">
        <v>28</v>
      </c>
      <c r="D92" s="36"/>
      <c r="E92" s="36"/>
      <c r="F92" s="27" t="str">
        <f>IF(E18="","",E18)</f>
        <v>Vyplň údaj</v>
      </c>
      <c r="G92" s="36"/>
      <c r="H92" s="36"/>
      <c r="I92" s="29" t="s">
        <v>33</v>
      </c>
      <c r="J92" s="32" t="str">
        <f>E24</f>
        <v>Ing. Bc. Roman Fildán</v>
      </c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35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9.25" customHeight="1">
      <c r="A94" s="34"/>
      <c r="B94" s="35"/>
      <c r="C94" s="143" t="s">
        <v>123</v>
      </c>
      <c r="D94" s="144"/>
      <c r="E94" s="144"/>
      <c r="F94" s="144"/>
      <c r="G94" s="144"/>
      <c r="H94" s="144"/>
      <c r="I94" s="144"/>
      <c r="J94" s="145" t="s">
        <v>124</v>
      </c>
      <c r="K94" s="144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47" s="2" customFormat="1" ht="22.9" customHeight="1">
      <c r="A96" s="34"/>
      <c r="B96" s="35"/>
      <c r="C96" s="146" t="s">
        <v>125</v>
      </c>
      <c r="D96" s="36"/>
      <c r="E96" s="36"/>
      <c r="F96" s="36"/>
      <c r="G96" s="36"/>
      <c r="H96" s="36"/>
      <c r="I96" s="36"/>
      <c r="J96" s="84">
        <f>J125</f>
        <v>0</v>
      </c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7" t="s">
        <v>126</v>
      </c>
    </row>
    <row r="97" spans="1:31" s="9" customFormat="1" ht="24.95" customHeight="1">
      <c r="B97" s="147"/>
      <c r="C97" s="148"/>
      <c r="D97" s="149" t="s">
        <v>127</v>
      </c>
      <c r="E97" s="150"/>
      <c r="F97" s="150"/>
      <c r="G97" s="150"/>
      <c r="H97" s="150"/>
      <c r="I97" s="150"/>
      <c r="J97" s="151">
        <f>J126</f>
        <v>0</v>
      </c>
      <c r="K97" s="148"/>
      <c r="L97" s="152"/>
    </row>
    <row r="98" spans="1:31" s="10" customFormat="1" ht="19.899999999999999" customHeight="1">
      <c r="B98" s="153"/>
      <c r="C98" s="154"/>
      <c r="D98" s="155" t="s">
        <v>283</v>
      </c>
      <c r="E98" s="156"/>
      <c r="F98" s="156"/>
      <c r="G98" s="156"/>
      <c r="H98" s="156"/>
      <c r="I98" s="156"/>
      <c r="J98" s="157">
        <f>J127</f>
        <v>0</v>
      </c>
      <c r="K98" s="154"/>
      <c r="L98" s="158"/>
    </row>
    <row r="99" spans="1:31" s="10" customFormat="1" ht="19.899999999999999" customHeight="1">
      <c r="B99" s="153"/>
      <c r="C99" s="154"/>
      <c r="D99" s="155" t="s">
        <v>284</v>
      </c>
      <c r="E99" s="156"/>
      <c r="F99" s="156"/>
      <c r="G99" s="156"/>
      <c r="H99" s="156"/>
      <c r="I99" s="156"/>
      <c r="J99" s="157">
        <f>J143</f>
        <v>0</v>
      </c>
      <c r="K99" s="154"/>
      <c r="L99" s="158"/>
    </row>
    <row r="100" spans="1:31" s="9" customFormat="1" ht="24.95" customHeight="1">
      <c r="B100" s="147"/>
      <c r="C100" s="148"/>
      <c r="D100" s="149" t="s">
        <v>292</v>
      </c>
      <c r="E100" s="150"/>
      <c r="F100" s="150"/>
      <c r="G100" s="150"/>
      <c r="H100" s="150"/>
      <c r="I100" s="150"/>
      <c r="J100" s="151">
        <f>J149</f>
        <v>0</v>
      </c>
      <c r="K100" s="148"/>
      <c r="L100" s="152"/>
    </row>
    <row r="101" spans="1:31" s="10" customFormat="1" ht="19.899999999999999" customHeight="1">
      <c r="B101" s="153"/>
      <c r="C101" s="154"/>
      <c r="D101" s="155" t="s">
        <v>1230</v>
      </c>
      <c r="E101" s="156"/>
      <c r="F101" s="156"/>
      <c r="G101" s="156"/>
      <c r="H101" s="156"/>
      <c r="I101" s="156"/>
      <c r="J101" s="157">
        <f>J150</f>
        <v>0</v>
      </c>
      <c r="K101" s="154"/>
      <c r="L101" s="158"/>
    </row>
    <row r="102" spans="1:31" s="9" customFormat="1" ht="24.95" customHeight="1">
      <c r="B102" s="147"/>
      <c r="C102" s="148"/>
      <c r="D102" s="149" t="s">
        <v>296</v>
      </c>
      <c r="E102" s="150"/>
      <c r="F102" s="150"/>
      <c r="G102" s="150"/>
      <c r="H102" s="150"/>
      <c r="I102" s="150"/>
      <c r="J102" s="151">
        <f>J155</f>
        <v>0</v>
      </c>
      <c r="K102" s="148"/>
      <c r="L102" s="152"/>
    </row>
    <row r="103" spans="1:31" s="10" customFormat="1" ht="19.899999999999999" customHeight="1">
      <c r="B103" s="153"/>
      <c r="C103" s="154"/>
      <c r="D103" s="155" t="s">
        <v>1231</v>
      </c>
      <c r="E103" s="156"/>
      <c r="F103" s="156"/>
      <c r="G103" s="156"/>
      <c r="H103" s="156"/>
      <c r="I103" s="156"/>
      <c r="J103" s="157">
        <f>J156</f>
        <v>0</v>
      </c>
      <c r="K103" s="154"/>
      <c r="L103" s="158"/>
    </row>
    <row r="104" spans="1:31" s="10" customFormat="1" ht="19.899999999999999" customHeight="1">
      <c r="B104" s="153"/>
      <c r="C104" s="154"/>
      <c r="D104" s="155" t="s">
        <v>1658</v>
      </c>
      <c r="E104" s="156"/>
      <c r="F104" s="156"/>
      <c r="G104" s="156"/>
      <c r="H104" s="156"/>
      <c r="I104" s="156"/>
      <c r="J104" s="157">
        <f>J180</f>
        <v>0</v>
      </c>
      <c r="K104" s="154"/>
      <c r="L104" s="158"/>
    </row>
    <row r="105" spans="1:31" s="10" customFormat="1" ht="19.899999999999999" customHeight="1">
      <c r="B105" s="153"/>
      <c r="C105" s="154"/>
      <c r="D105" s="155" t="s">
        <v>297</v>
      </c>
      <c r="E105" s="156"/>
      <c r="F105" s="156"/>
      <c r="G105" s="156"/>
      <c r="H105" s="156"/>
      <c r="I105" s="156"/>
      <c r="J105" s="157">
        <f>J187</f>
        <v>0</v>
      </c>
      <c r="K105" s="154"/>
      <c r="L105" s="158"/>
    </row>
    <row r="106" spans="1:31" s="2" customFormat="1" ht="21.75" customHeight="1">
      <c r="A106" s="34"/>
      <c r="B106" s="35"/>
      <c r="C106" s="36"/>
      <c r="D106" s="36"/>
      <c r="E106" s="36"/>
      <c r="F106" s="36"/>
      <c r="G106" s="36"/>
      <c r="H106" s="36"/>
      <c r="I106" s="36"/>
      <c r="J106" s="36"/>
      <c r="K106" s="36"/>
      <c r="L106" s="51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pans="1:31" s="2" customFormat="1" ht="6.95" customHeight="1">
      <c r="A107" s="34"/>
      <c r="B107" s="54"/>
      <c r="C107" s="55"/>
      <c r="D107" s="55"/>
      <c r="E107" s="55"/>
      <c r="F107" s="55"/>
      <c r="G107" s="55"/>
      <c r="H107" s="55"/>
      <c r="I107" s="55"/>
      <c r="J107" s="55"/>
      <c r="K107" s="55"/>
      <c r="L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11" spans="1:31" s="2" customFormat="1" ht="6.95" customHeight="1">
      <c r="A111" s="34"/>
      <c r="B111" s="56"/>
      <c r="C111" s="57"/>
      <c r="D111" s="57"/>
      <c r="E111" s="57"/>
      <c r="F111" s="57"/>
      <c r="G111" s="57"/>
      <c r="H111" s="57"/>
      <c r="I111" s="57"/>
      <c r="J111" s="57"/>
      <c r="K111" s="57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31" s="2" customFormat="1" ht="24.95" customHeight="1">
      <c r="A112" s="34"/>
      <c r="B112" s="35"/>
      <c r="C112" s="23" t="s">
        <v>129</v>
      </c>
      <c r="D112" s="36"/>
      <c r="E112" s="36"/>
      <c r="F112" s="36"/>
      <c r="G112" s="36"/>
      <c r="H112" s="36"/>
      <c r="I112" s="36"/>
      <c r="J112" s="36"/>
      <c r="K112" s="36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5" s="2" customFormat="1" ht="6.95" customHeight="1">
      <c r="A113" s="34"/>
      <c r="B113" s="35"/>
      <c r="C113" s="36"/>
      <c r="D113" s="36"/>
      <c r="E113" s="36"/>
      <c r="F113" s="36"/>
      <c r="G113" s="36"/>
      <c r="H113" s="36"/>
      <c r="I113" s="36"/>
      <c r="J113" s="36"/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5" s="2" customFormat="1" ht="12" customHeight="1">
      <c r="A114" s="34"/>
      <c r="B114" s="35"/>
      <c r="C114" s="29" t="s">
        <v>16</v>
      </c>
      <c r="D114" s="36"/>
      <c r="E114" s="36"/>
      <c r="F114" s="36"/>
      <c r="G114" s="36"/>
      <c r="H114" s="36"/>
      <c r="I114" s="36"/>
      <c r="J114" s="36"/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5" s="2" customFormat="1" ht="16.5" customHeight="1">
      <c r="A115" s="34"/>
      <c r="B115" s="35"/>
      <c r="C115" s="36"/>
      <c r="D115" s="36"/>
      <c r="E115" s="312" t="str">
        <f>E7</f>
        <v>Výškovická ul. prostor mezi ul. Svornosti a Čujkovova, Ostrava-Jih</v>
      </c>
      <c r="F115" s="313"/>
      <c r="G115" s="313"/>
      <c r="H115" s="313"/>
      <c r="I115" s="36"/>
      <c r="J115" s="36"/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5" s="2" customFormat="1" ht="12" customHeight="1">
      <c r="A116" s="34"/>
      <c r="B116" s="35"/>
      <c r="C116" s="29" t="s">
        <v>120</v>
      </c>
      <c r="D116" s="36"/>
      <c r="E116" s="36"/>
      <c r="F116" s="36"/>
      <c r="G116" s="36"/>
      <c r="H116" s="36"/>
      <c r="I116" s="36"/>
      <c r="J116" s="36"/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5" s="2" customFormat="1" ht="16.5" customHeight="1">
      <c r="A117" s="34"/>
      <c r="B117" s="35"/>
      <c r="C117" s="36"/>
      <c r="D117" s="36"/>
      <c r="E117" s="304" t="str">
        <f>E9</f>
        <v>010 - SO 402 KAMEROVÝ SYSTÉM - uznatelné</v>
      </c>
      <c r="F117" s="311"/>
      <c r="G117" s="311"/>
      <c r="H117" s="311"/>
      <c r="I117" s="36"/>
      <c r="J117" s="36"/>
      <c r="K117" s="36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5" s="2" customFormat="1" ht="6.95" customHeight="1">
      <c r="A118" s="34"/>
      <c r="B118" s="35"/>
      <c r="C118" s="36"/>
      <c r="D118" s="36"/>
      <c r="E118" s="36"/>
      <c r="F118" s="36"/>
      <c r="G118" s="36"/>
      <c r="H118" s="36"/>
      <c r="I118" s="36"/>
      <c r="J118" s="36"/>
      <c r="K118" s="36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65" s="2" customFormat="1" ht="12" customHeight="1">
      <c r="A119" s="34"/>
      <c r="B119" s="35"/>
      <c r="C119" s="29" t="s">
        <v>20</v>
      </c>
      <c r="D119" s="36"/>
      <c r="E119" s="36"/>
      <c r="F119" s="27" t="str">
        <f>F12</f>
        <v>ul. Výškovická</v>
      </c>
      <c r="G119" s="36"/>
      <c r="H119" s="36"/>
      <c r="I119" s="29" t="s">
        <v>22</v>
      </c>
      <c r="J119" s="66" t="str">
        <f>IF(J12="","",J12)</f>
        <v>27. 10. 2021</v>
      </c>
      <c r="K119" s="36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65" s="2" customFormat="1" ht="6.95" customHeight="1">
      <c r="A120" s="34"/>
      <c r="B120" s="35"/>
      <c r="C120" s="36"/>
      <c r="D120" s="36"/>
      <c r="E120" s="36"/>
      <c r="F120" s="36"/>
      <c r="G120" s="36"/>
      <c r="H120" s="36"/>
      <c r="I120" s="36"/>
      <c r="J120" s="36"/>
      <c r="K120" s="36"/>
      <c r="L120" s="51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pans="1:65" s="2" customFormat="1" ht="25.7" customHeight="1">
      <c r="A121" s="34"/>
      <c r="B121" s="35"/>
      <c r="C121" s="29" t="s">
        <v>24</v>
      </c>
      <c r="D121" s="36"/>
      <c r="E121" s="36"/>
      <c r="F121" s="27" t="str">
        <f>E15</f>
        <v>Městský obvod Ostrava – Jih</v>
      </c>
      <c r="G121" s="36"/>
      <c r="H121" s="36"/>
      <c r="I121" s="29" t="s">
        <v>30</v>
      </c>
      <c r="J121" s="32" t="str">
        <f>E21</f>
        <v>Ing. Bc. Roman Fildán</v>
      </c>
      <c r="K121" s="36"/>
      <c r="L121" s="51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pans="1:65" s="2" customFormat="1" ht="25.7" customHeight="1">
      <c r="A122" s="34"/>
      <c r="B122" s="35"/>
      <c r="C122" s="29" t="s">
        <v>28</v>
      </c>
      <c r="D122" s="36"/>
      <c r="E122" s="36"/>
      <c r="F122" s="27" t="str">
        <f>IF(E18="","",E18)</f>
        <v>Vyplň údaj</v>
      </c>
      <c r="G122" s="36"/>
      <c r="H122" s="36"/>
      <c r="I122" s="29" t="s">
        <v>33</v>
      </c>
      <c r="J122" s="32" t="str">
        <f>E24</f>
        <v>Ing. Bc. Roman Fildán</v>
      </c>
      <c r="K122" s="36"/>
      <c r="L122" s="51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pans="1:65" s="2" customFormat="1" ht="10.35" customHeight="1">
      <c r="A123" s="34"/>
      <c r="B123" s="35"/>
      <c r="C123" s="36"/>
      <c r="D123" s="36"/>
      <c r="E123" s="36"/>
      <c r="F123" s="36"/>
      <c r="G123" s="36"/>
      <c r="H123" s="36"/>
      <c r="I123" s="36"/>
      <c r="J123" s="36"/>
      <c r="K123" s="36"/>
      <c r="L123" s="51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</row>
    <row r="124" spans="1:65" s="11" customFormat="1" ht="29.25" customHeight="1">
      <c r="A124" s="159"/>
      <c r="B124" s="160"/>
      <c r="C124" s="161" t="s">
        <v>130</v>
      </c>
      <c r="D124" s="162" t="s">
        <v>60</v>
      </c>
      <c r="E124" s="162" t="s">
        <v>56</v>
      </c>
      <c r="F124" s="162" t="s">
        <v>57</v>
      </c>
      <c r="G124" s="162" t="s">
        <v>131</v>
      </c>
      <c r="H124" s="162" t="s">
        <v>132</v>
      </c>
      <c r="I124" s="162" t="s">
        <v>133</v>
      </c>
      <c r="J124" s="163" t="s">
        <v>124</v>
      </c>
      <c r="K124" s="164" t="s">
        <v>134</v>
      </c>
      <c r="L124" s="165"/>
      <c r="M124" s="75" t="s">
        <v>1</v>
      </c>
      <c r="N124" s="76" t="s">
        <v>39</v>
      </c>
      <c r="O124" s="76" t="s">
        <v>135</v>
      </c>
      <c r="P124" s="76" t="s">
        <v>136</v>
      </c>
      <c r="Q124" s="76" t="s">
        <v>137</v>
      </c>
      <c r="R124" s="76" t="s">
        <v>138</v>
      </c>
      <c r="S124" s="76" t="s">
        <v>139</v>
      </c>
      <c r="T124" s="77" t="s">
        <v>140</v>
      </c>
      <c r="U124" s="159"/>
      <c r="V124" s="159"/>
      <c r="W124" s="159"/>
      <c r="X124" s="159"/>
      <c r="Y124" s="159"/>
      <c r="Z124" s="159"/>
      <c r="AA124" s="159"/>
      <c r="AB124" s="159"/>
      <c r="AC124" s="159"/>
      <c r="AD124" s="159"/>
      <c r="AE124" s="159"/>
    </row>
    <row r="125" spans="1:65" s="2" customFormat="1" ht="22.9" customHeight="1">
      <c r="A125" s="34"/>
      <c r="B125" s="35"/>
      <c r="C125" s="82" t="s">
        <v>141</v>
      </c>
      <c r="D125" s="36"/>
      <c r="E125" s="36"/>
      <c r="F125" s="36"/>
      <c r="G125" s="36"/>
      <c r="H125" s="36"/>
      <c r="I125" s="36"/>
      <c r="J125" s="166">
        <f>BK125</f>
        <v>0</v>
      </c>
      <c r="K125" s="36"/>
      <c r="L125" s="39"/>
      <c r="M125" s="78"/>
      <c r="N125" s="167"/>
      <c r="O125" s="79"/>
      <c r="P125" s="168">
        <f>P126+P149+P155</f>
        <v>0</v>
      </c>
      <c r="Q125" s="79"/>
      <c r="R125" s="168">
        <f>R126+R149+R155</f>
        <v>119.68283532000001</v>
      </c>
      <c r="S125" s="79"/>
      <c r="T125" s="169">
        <f>T126+T149+T155</f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T125" s="17" t="s">
        <v>74</v>
      </c>
      <c r="AU125" s="17" t="s">
        <v>126</v>
      </c>
      <c r="BK125" s="170">
        <f>BK126+BK149+BK155</f>
        <v>0</v>
      </c>
    </row>
    <row r="126" spans="1:65" s="12" customFormat="1" ht="25.9" customHeight="1">
      <c r="B126" s="171"/>
      <c r="C126" s="172"/>
      <c r="D126" s="173" t="s">
        <v>74</v>
      </c>
      <c r="E126" s="174" t="s">
        <v>142</v>
      </c>
      <c r="F126" s="174" t="s">
        <v>143</v>
      </c>
      <c r="G126" s="172"/>
      <c r="H126" s="172"/>
      <c r="I126" s="175"/>
      <c r="J126" s="176">
        <f>BK126</f>
        <v>0</v>
      </c>
      <c r="K126" s="172"/>
      <c r="L126" s="177"/>
      <c r="M126" s="178"/>
      <c r="N126" s="179"/>
      <c r="O126" s="179"/>
      <c r="P126" s="180">
        <f>P127+P143</f>
        <v>0</v>
      </c>
      <c r="Q126" s="179"/>
      <c r="R126" s="180">
        <f>R127+R143</f>
        <v>1.89426432</v>
      </c>
      <c r="S126" s="179"/>
      <c r="T126" s="181">
        <f>T127+T143</f>
        <v>0</v>
      </c>
      <c r="AR126" s="182" t="s">
        <v>83</v>
      </c>
      <c r="AT126" s="183" t="s">
        <v>74</v>
      </c>
      <c r="AU126" s="183" t="s">
        <v>75</v>
      </c>
      <c r="AY126" s="182" t="s">
        <v>145</v>
      </c>
      <c r="BK126" s="184">
        <f>BK127+BK143</f>
        <v>0</v>
      </c>
    </row>
    <row r="127" spans="1:65" s="12" customFormat="1" ht="22.9" customHeight="1">
      <c r="B127" s="171"/>
      <c r="C127" s="172"/>
      <c r="D127" s="173" t="s">
        <v>74</v>
      </c>
      <c r="E127" s="185" t="s">
        <v>83</v>
      </c>
      <c r="F127" s="185" t="s">
        <v>298</v>
      </c>
      <c r="G127" s="172"/>
      <c r="H127" s="172"/>
      <c r="I127" s="175"/>
      <c r="J127" s="186">
        <f>BK127</f>
        <v>0</v>
      </c>
      <c r="K127" s="172"/>
      <c r="L127" s="177"/>
      <c r="M127" s="178"/>
      <c r="N127" s="179"/>
      <c r="O127" s="179"/>
      <c r="P127" s="180">
        <f>SUM(P128:P142)</f>
        <v>0</v>
      </c>
      <c r="Q127" s="179"/>
      <c r="R127" s="180">
        <f>SUM(R128:R142)</f>
        <v>0</v>
      </c>
      <c r="S127" s="179"/>
      <c r="T127" s="181">
        <f>SUM(T128:T142)</f>
        <v>0</v>
      </c>
      <c r="AR127" s="182" t="s">
        <v>83</v>
      </c>
      <c r="AT127" s="183" t="s">
        <v>74</v>
      </c>
      <c r="AU127" s="183" t="s">
        <v>83</v>
      </c>
      <c r="AY127" s="182" t="s">
        <v>145</v>
      </c>
      <c r="BK127" s="184">
        <f>SUM(BK128:BK142)</f>
        <v>0</v>
      </c>
    </row>
    <row r="128" spans="1:65" s="2" customFormat="1" ht="24.2" customHeight="1">
      <c r="A128" s="34"/>
      <c r="B128" s="35"/>
      <c r="C128" s="241" t="s">
        <v>83</v>
      </c>
      <c r="D128" s="241" t="s">
        <v>218</v>
      </c>
      <c r="E128" s="242" t="s">
        <v>1659</v>
      </c>
      <c r="F128" s="243" t="s">
        <v>1660</v>
      </c>
      <c r="G128" s="244" t="s">
        <v>241</v>
      </c>
      <c r="H128" s="245">
        <v>4.6559999999999997</v>
      </c>
      <c r="I128" s="246"/>
      <c r="J128" s="247">
        <f>ROUND(I128*H128,2)</f>
        <v>0</v>
      </c>
      <c r="K128" s="248"/>
      <c r="L128" s="39"/>
      <c r="M128" s="249" t="s">
        <v>1</v>
      </c>
      <c r="N128" s="250" t="s">
        <v>40</v>
      </c>
      <c r="O128" s="71"/>
      <c r="P128" s="198">
        <f>O128*H128</f>
        <v>0</v>
      </c>
      <c r="Q128" s="198">
        <v>0</v>
      </c>
      <c r="R128" s="198">
        <f>Q128*H128</f>
        <v>0</v>
      </c>
      <c r="S128" s="198">
        <v>0</v>
      </c>
      <c r="T128" s="199">
        <f>S128*H128</f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200" t="s">
        <v>151</v>
      </c>
      <c r="AT128" s="200" t="s">
        <v>218</v>
      </c>
      <c r="AU128" s="200" t="s">
        <v>85</v>
      </c>
      <c r="AY128" s="17" t="s">
        <v>145</v>
      </c>
      <c r="BE128" s="201">
        <f>IF(N128="základní",J128,0)</f>
        <v>0</v>
      </c>
      <c r="BF128" s="201">
        <f>IF(N128="snížená",J128,0)</f>
        <v>0</v>
      </c>
      <c r="BG128" s="201">
        <f>IF(N128="zákl. přenesená",J128,0)</f>
        <v>0</v>
      </c>
      <c r="BH128" s="201">
        <f>IF(N128="sníž. přenesená",J128,0)</f>
        <v>0</v>
      </c>
      <c r="BI128" s="201">
        <f>IF(N128="nulová",J128,0)</f>
        <v>0</v>
      </c>
      <c r="BJ128" s="17" t="s">
        <v>83</v>
      </c>
      <c r="BK128" s="201">
        <f>ROUND(I128*H128,2)</f>
        <v>0</v>
      </c>
      <c r="BL128" s="17" t="s">
        <v>151</v>
      </c>
      <c r="BM128" s="200" t="s">
        <v>1661</v>
      </c>
    </row>
    <row r="129" spans="1:65" s="13" customFormat="1">
      <c r="B129" s="208"/>
      <c r="C129" s="209"/>
      <c r="D129" s="210" t="s">
        <v>191</v>
      </c>
      <c r="E129" s="211" t="s">
        <v>1</v>
      </c>
      <c r="F129" s="212" t="s">
        <v>1662</v>
      </c>
      <c r="G129" s="209"/>
      <c r="H129" s="211" t="s">
        <v>1</v>
      </c>
      <c r="I129" s="213"/>
      <c r="J129" s="209"/>
      <c r="K129" s="209"/>
      <c r="L129" s="214"/>
      <c r="M129" s="215"/>
      <c r="N129" s="216"/>
      <c r="O129" s="216"/>
      <c r="P129" s="216"/>
      <c r="Q129" s="216"/>
      <c r="R129" s="216"/>
      <c r="S129" s="216"/>
      <c r="T129" s="217"/>
      <c r="AT129" s="218" t="s">
        <v>191</v>
      </c>
      <c r="AU129" s="218" t="s">
        <v>85</v>
      </c>
      <c r="AV129" s="13" t="s">
        <v>83</v>
      </c>
      <c r="AW129" s="13" t="s">
        <v>32</v>
      </c>
      <c r="AX129" s="13" t="s">
        <v>75</v>
      </c>
      <c r="AY129" s="218" t="s">
        <v>145</v>
      </c>
    </row>
    <row r="130" spans="1:65" s="13" customFormat="1">
      <c r="B130" s="208"/>
      <c r="C130" s="209"/>
      <c r="D130" s="210" t="s">
        <v>191</v>
      </c>
      <c r="E130" s="211" t="s">
        <v>1</v>
      </c>
      <c r="F130" s="212" t="s">
        <v>1663</v>
      </c>
      <c r="G130" s="209"/>
      <c r="H130" s="211" t="s">
        <v>1</v>
      </c>
      <c r="I130" s="213"/>
      <c r="J130" s="209"/>
      <c r="K130" s="209"/>
      <c r="L130" s="214"/>
      <c r="M130" s="215"/>
      <c r="N130" s="216"/>
      <c r="O130" s="216"/>
      <c r="P130" s="216"/>
      <c r="Q130" s="216"/>
      <c r="R130" s="216"/>
      <c r="S130" s="216"/>
      <c r="T130" s="217"/>
      <c r="AT130" s="218" t="s">
        <v>191</v>
      </c>
      <c r="AU130" s="218" t="s">
        <v>85</v>
      </c>
      <c r="AV130" s="13" t="s">
        <v>83</v>
      </c>
      <c r="AW130" s="13" t="s">
        <v>32</v>
      </c>
      <c r="AX130" s="13" t="s">
        <v>75</v>
      </c>
      <c r="AY130" s="218" t="s">
        <v>145</v>
      </c>
    </row>
    <row r="131" spans="1:65" s="14" customFormat="1">
      <c r="B131" s="219"/>
      <c r="C131" s="220"/>
      <c r="D131" s="210" t="s">
        <v>191</v>
      </c>
      <c r="E131" s="221" t="s">
        <v>1</v>
      </c>
      <c r="F131" s="222" t="s">
        <v>1664</v>
      </c>
      <c r="G131" s="220"/>
      <c r="H131" s="223">
        <v>3.8879999999999999</v>
      </c>
      <c r="I131" s="224"/>
      <c r="J131" s="220"/>
      <c r="K131" s="220"/>
      <c r="L131" s="225"/>
      <c r="M131" s="226"/>
      <c r="N131" s="227"/>
      <c r="O131" s="227"/>
      <c r="P131" s="227"/>
      <c r="Q131" s="227"/>
      <c r="R131" s="227"/>
      <c r="S131" s="227"/>
      <c r="T131" s="228"/>
      <c r="AT131" s="229" t="s">
        <v>191</v>
      </c>
      <c r="AU131" s="229" t="s">
        <v>85</v>
      </c>
      <c r="AV131" s="14" t="s">
        <v>85</v>
      </c>
      <c r="AW131" s="14" t="s">
        <v>32</v>
      </c>
      <c r="AX131" s="14" t="s">
        <v>75</v>
      </c>
      <c r="AY131" s="229" t="s">
        <v>145</v>
      </c>
    </row>
    <row r="132" spans="1:65" s="13" customFormat="1">
      <c r="B132" s="208"/>
      <c r="C132" s="209"/>
      <c r="D132" s="210" t="s">
        <v>191</v>
      </c>
      <c r="E132" s="211" t="s">
        <v>1</v>
      </c>
      <c r="F132" s="212" t="s">
        <v>1665</v>
      </c>
      <c r="G132" s="209"/>
      <c r="H132" s="211" t="s">
        <v>1</v>
      </c>
      <c r="I132" s="213"/>
      <c r="J132" s="209"/>
      <c r="K132" s="209"/>
      <c r="L132" s="214"/>
      <c r="M132" s="215"/>
      <c r="N132" s="216"/>
      <c r="O132" s="216"/>
      <c r="P132" s="216"/>
      <c r="Q132" s="216"/>
      <c r="R132" s="216"/>
      <c r="S132" s="216"/>
      <c r="T132" s="217"/>
      <c r="AT132" s="218" t="s">
        <v>191</v>
      </c>
      <c r="AU132" s="218" t="s">
        <v>85</v>
      </c>
      <c r="AV132" s="13" t="s">
        <v>83</v>
      </c>
      <c r="AW132" s="13" t="s">
        <v>32</v>
      </c>
      <c r="AX132" s="13" t="s">
        <v>75</v>
      </c>
      <c r="AY132" s="218" t="s">
        <v>145</v>
      </c>
    </row>
    <row r="133" spans="1:65" s="14" customFormat="1">
      <c r="B133" s="219"/>
      <c r="C133" s="220"/>
      <c r="D133" s="210" t="s">
        <v>191</v>
      </c>
      <c r="E133" s="221" t="s">
        <v>1</v>
      </c>
      <c r="F133" s="222" t="s">
        <v>1666</v>
      </c>
      <c r="G133" s="220"/>
      <c r="H133" s="223">
        <v>0.76800000000000002</v>
      </c>
      <c r="I133" s="224"/>
      <c r="J133" s="220"/>
      <c r="K133" s="220"/>
      <c r="L133" s="225"/>
      <c r="M133" s="226"/>
      <c r="N133" s="227"/>
      <c r="O133" s="227"/>
      <c r="P133" s="227"/>
      <c r="Q133" s="227"/>
      <c r="R133" s="227"/>
      <c r="S133" s="227"/>
      <c r="T133" s="228"/>
      <c r="AT133" s="229" t="s">
        <v>191</v>
      </c>
      <c r="AU133" s="229" t="s">
        <v>85</v>
      </c>
      <c r="AV133" s="14" t="s">
        <v>85</v>
      </c>
      <c r="AW133" s="14" t="s">
        <v>32</v>
      </c>
      <c r="AX133" s="14" t="s">
        <v>75</v>
      </c>
      <c r="AY133" s="229" t="s">
        <v>145</v>
      </c>
    </row>
    <row r="134" spans="1:65" s="15" customFormat="1">
      <c r="B134" s="230"/>
      <c r="C134" s="231"/>
      <c r="D134" s="210" t="s">
        <v>191</v>
      </c>
      <c r="E134" s="232" t="s">
        <v>258</v>
      </c>
      <c r="F134" s="233" t="s">
        <v>195</v>
      </c>
      <c r="G134" s="231"/>
      <c r="H134" s="234">
        <v>4.6559999999999997</v>
      </c>
      <c r="I134" s="235"/>
      <c r="J134" s="231"/>
      <c r="K134" s="231"/>
      <c r="L134" s="236"/>
      <c r="M134" s="237"/>
      <c r="N134" s="238"/>
      <c r="O134" s="238"/>
      <c r="P134" s="238"/>
      <c r="Q134" s="238"/>
      <c r="R134" s="238"/>
      <c r="S134" s="238"/>
      <c r="T134" s="239"/>
      <c r="AT134" s="240" t="s">
        <v>191</v>
      </c>
      <c r="AU134" s="240" t="s">
        <v>85</v>
      </c>
      <c r="AV134" s="15" t="s">
        <v>151</v>
      </c>
      <c r="AW134" s="15" t="s">
        <v>32</v>
      </c>
      <c r="AX134" s="15" t="s">
        <v>83</v>
      </c>
      <c r="AY134" s="240" t="s">
        <v>145</v>
      </c>
    </row>
    <row r="135" spans="1:65" s="2" customFormat="1" ht="24.2" customHeight="1">
      <c r="A135" s="34"/>
      <c r="B135" s="35"/>
      <c r="C135" s="241" t="s">
        <v>85</v>
      </c>
      <c r="D135" s="241" t="s">
        <v>218</v>
      </c>
      <c r="E135" s="242" t="s">
        <v>412</v>
      </c>
      <c r="F135" s="243" t="s">
        <v>413</v>
      </c>
      <c r="G135" s="244" t="s">
        <v>241</v>
      </c>
      <c r="H135" s="245">
        <v>4.6559999999999997</v>
      </c>
      <c r="I135" s="246"/>
      <c r="J135" s="247">
        <f>ROUND(I135*H135,2)</f>
        <v>0</v>
      </c>
      <c r="K135" s="248"/>
      <c r="L135" s="39"/>
      <c r="M135" s="249" t="s">
        <v>1</v>
      </c>
      <c r="N135" s="250" t="s">
        <v>40</v>
      </c>
      <c r="O135" s="71"/>
      <c r="P135" s="198">
        <f>O135*H135</f>
        <v>0</v>
      </c>
      <c r="Q135" s="198">
        <v>0</v>
      </c>
      <c r="R135" s="198">
        <f>Q135*H135</f>
        <v>0</v>
      </c>
      <c r="S135" s="198">
        <v>0</v>
      </c>
      <c r="T135" s="199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200" t="s">
        <v>151</v>
      </c>
      <c r="AT135" s="200" t="s">
        <v>218</v>
      </c>
      <c r="AU135" s="200" t="s">
        <v>85</v>
      </c>
      <c r="AY135" s="17" t="s">
        <v>145</v>
      </c>
      <c r="BE135" s="201">
        <f>IF(N135="základní",J135,0)</f>
        <v>0</v>
      </c>
      <c r="BF135" s="201">
        <f>IF(N135="snížená",J135,0)</f>
        <v>0</v>
      </c>
      <c r="BG135" s="201">
        <f>IF(N135="zákl. přenesená",J135,0)</f>
        <v>0</v>
      </c>
      <c r="BH135" s="201">
        <f>IF(N135="sníž. přenesená",J135,0)</f>
        <v>0</v>
      </c>
      <c r="BI135" s="201">
        <f>IF(N135="nulová",J135,0)</f>
        <v>0</v>
      </c>
      <c r="BJ135" s="17" t="s">
        <v>83</v>
      </c>
      <c r="BK135" s="201">
        <f>ROUND(I135*H135,2)</f>
        <v>0</v>
      </c>
      <c r="BL135" s="17" t="s">
        <v>151</v>
      </c>
      <c r="BM135" s="200" t="s">
        <v>1667</v>
      </c>
    </row>
    <row r="136" spans="1:65" s="14" customFormat="1">
      <c r="B136" s="219"/>
      <c r="C136" s="220"/>
      <c r="D136" s="210" t="s">
        <v>191</v>
      </c>
      <c r="E136" s="221" t="s">
        <v>1</v>
      </c>
      <c r="F136" s="222" t="s">
        <v>258</v>
      </c>
      <c r="G136" s="220"/>
      <c r="H136" s="223">
        <v>4.6559999999999997</v>
      </c>
      <c r="I136" s="224"/>
      <c r="J136" s="220"/>
      <c r="K136" s="220"/>
      <c r="L136" s="225"/>
      <c r="M136" s="226"/>
      <c r="N136" s="227"/>
      <c r="O136" s="227"/>
      <c r="P136" s="227"/>
      <c r="Q136" s="227"/>
      <c r="R136" s="227"/>
      <c r="S136" s="227"/>
      <c r="T136" s="228"/>
      <c r="AT136" s="229" t="s">
        <v>191</v>
      </c>
      <c r="AU136" s="229" t="s">
        <v>85</v>
      </c>
      <c r="AV136" s="14" t="s">
        <v>85</v>
      </c>
      <c r="AW136" s="14" t="s">
        <v>32</v>
      </c>
      <c r="AX136" s="14" t="s">
        <v>83</v>
      </c>
      <c r="AY136" s="229" t="s">
        <v>145</v>
      </c>
    </row>
    <row r="137" spans="1:65" s="2" customFormat="1" ht="24.2" customHeight="1">
      <c r="A137" s="34"/>
      <c r="B137" s="35"/>
      <c r="C137" s="241" t="s">
        <v>155</v>
      </c>
      <c r="D137" s="241" t="s">
        <v>218</v>
      </c>
      <c r="E137" s="242" t="s">
        <v>422</v>
      </c>
      <c r="F137" s="243" t="s">
        <v>423</v>
      </c>
      <c r="G137" s="244" t="s">
        <v>241</v>
      </c>
      <c r="H137" s="245">
        <v>4.6559999999999997</v>
      </c>
      <c r="I137" s="246"/>
      <c r="J137" s="247">
        <f>ROUND(I137*H137,2)</f>
        <v>0</v>
      </c>
      <c r="K137" s="248"/>
      <c r="L137" s="39"/>
      <c r="M137" s="249" t="s">
        <v>1</v>
      </c>
      <c r="N137" s="250" t="s">
        <v>40</v>
      </c>
      <c r="O137" s="71"/>
      <c r="P137" s="198">
        <f>O137*H137</f>
        <v>0</v>
      </c>
      <c r="Q137" s="198">
        <v>0</v>
      </c>
      <c r="R137" s="198">
        <f>Q137*H137</f>
        <v>0</v>
      </c>
      <c r="S137" s="198">
        <v>0</v>
      </c>
      <c r="T137" s="199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200" t="s">
        <v>151</v>
      </c>
      <c r="AT137" s="200" t="s">
        <v>218</v>
      </c>
      <c r="AU137" s="200" t="s">
        <v>85</v>
      </c>
      <c r="AY137" s="17" t="s">
        <v>145</v>
      </c>
      <c r="BE137" s="201">
        <f>IF(N137="základní",J137,0)</f>
        <v>0</v>
      </c>
      <c r="BF137" s="201">
        <f>IF(N137="snížená",J137,0)</f>
        <v>0</v>
      </c>
      <c r="BG137" s="201">
        <f>IF(N137="zákl. přenesená",J137,0)</f>
        <v>0</v>
      </c>
      <c r="BH137" s="201">
        <f>IF(N137="sníž. přenesená",J137,0)</f>
        <v>0</v>
      </c>
      <c r="BI137" s="201">
        <f>IF(N137="nulová",J137,0)</f>
        <v>0</v>
      </c>
      <c r="BJ137" s="17" t="s">
        <v>83</v>
      </c>
      <c r="BK137" s="201">
        <f>ROUND(I137*H137,2)</f>
        <v>0</v>
      </c>
      <c r="BL137" s="17" t="s">
        <v>151</v>
      </c>
      <c r="BM137" s="200" t="s">
        <v>1668</v>
      </c>
    </row>
    <row r="138" spans="1:65" s="14" customFormat="1">
      <c r="B138" s="219"/>
      <c r="C138" s="220"/>
      <c r="D138" s="210" t="s">
        <v>191</v>
      </c>
      <c r="E138" s="221" t="s">
        <v>1</v>
      </c>
      <c r="F138" s="222" t="s">
        <v>258</v>
      </c>
      <c r="G138" s="220"/>
      <c r="H138" s="223">
        <v>4.6559999999999997</v>
      </c>
      <c r="I138" s="224"/>
      <c r="J138" s="220"/>
      <c r="K138" s="220"/>
      <c r="L138" s="225"/>
      <c r="M138" s="226"/>
      <c r="N138" s="227"/>
      <c r="O138" s="227"/>
      <c r="P138" s="227"/>
      <c r="Q138" s="227"/>
      <c r="R138" s="227"/>
      <c r="S138" s="227"/>
      <c r="T138" s="228"/>
      <c r="AT138" s="229" t="s">
        <v>191</v>
      </c>
      <c r="AU138" s="229" t="s">
        <v>85</v>
      </c>
      <c r="AV138" s="14" t="s">
        <v>85</v>
      </c>
      <c r="AW138" s="14" t="s">
        <v>32</v>
      </c>
      <c r="AX138" s="14" t="s">
        <v>83</v>
      </c>
      <c r="AY138" s="229" t="s">
        <v>145</v>
      </c>
    </row>
    <row r="139" spans="1:65" s="2" customFormat="1" ht="24.2" customHeight="1">
      <c r="A139" s="34"/>
      <c r="B139" s="35"/>
      <c r="C139" s="241" t="s">
        <v>151</v>
      </c>
      <c r="D139" s="241" t="s">
        <v>218</v>
      </c>
      <c r="E139" s="242" t="s">
        <v>426</v>
      </c>
      <c r="F139" s="243" t="s">
        <v>427</v>
      </c>
      <c r="G139" s="244" t="s">
        <v>428</v>
      </c>
      <c r="H139" s="245">
        <v>7.915</v>
      </c>
      <c r="I139" s="246"/>
      <c r="J139" s="247">
        <f>ROUND(I139*H139,2)</f>
        <v>0</v>
      </c>
      <c r="K139" s="248"/>
      <c r="L139" s="39"/>
      <c r="M139" s="249" t="s">
        <v>1</v>
      </c>
      <c r="N139" s="250" t="s">
        <v>40</v>
      </c>
      <c r="O139" s="71"/>
      <c r="P139" s="198">
        <f>O139*H139</f>
        <v>0</v>
      </c>
      <c r="Q139" s="198">
        <v>0</v>
      </c>
      <c r="R139" s="198">
        <f>Q139*H139</f>
        <v>0</v>
      </c>
      <c r="S139" s="198">
        <v>0</v>
      </c>
      <c r="T139" s="199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200" t="s">
        <v>151</v>
      </c>
      <c r="AT139" s="200" t="s">
        <v>218</v>
      </c>
      <c r="AU139" s="200" t="s">
        <v>85</v>
      </c>
      <c r="AY139" s="17" t="s">
        <v>145</v>
      </c>
      <c r="BE139" s="201">
        <f>IF(N139="základní",J139,0)</f>
        <v>0</v>
      </c>
      <c r="BF139" s="201">
        <f>IF(N139="snížená",J139,0)</f>
        <v>0</v>
      </c>
      <c r="BG139" s="201">
        <f>IF(N139="zákl. přenesená",J139,0)</f>
        <v>0</v>
      </c>
      <c r="BH139" s="201">
        <f>IF(N139="sníž. přenesená",J139,0)</f>
        <v>0</v>
      </c>
      <c r="BI139" s="201">
        <f>IF(N139="nulová",J139,0)</f>
        <v>0</v>
      </c>
      <c r="BJ139" s="17" t="s">
        <v>83</v>
      </c>
      <c r="BK139" s="201">
        <f>ROUND(I139*H139,2)</f>
        <v>0</v>
      </c>
      <c r="BL139" s="17" t="s">
        <v>151</v>
      </c>
      <c r="BM139" s="200" t="s">
        <v>1669</v>
      </c>
    </row>
    <row r="140" spans="1:65" s="14" customFormat="1">
      <c r="B140" s="219"/>
      <c r="C140" s="220"/>
      <c r="D140" s="210" t="s">
        <v>191</v>
      </c>
      <c r="E140" s="221" t="s">
        <v>1</v>
      </c>
      <c r="F140" s="222" t="s">
        <v>1670</v>
      </c>
      <c r="G140" s="220"/>
      <c r="H140" s="223">
        <v>7.915</v>
      </c>
      <c r="I140" s="224"/>
      <c r="J140" s="220"/>
      <c r="K140" s="220"/>
      <c r="L140" s="225"/>
      <c r="M140" s="226"/>
      <c r="N140" s="227"/>
      <c r="O140" s="227"/>
      <c r="P140" s="227"/>
      <c r="Q140" s="227"/>
      <c r="R140" s="227"/>
      <c r="S140" s="227"/>
      <c r="T140" s="228"/>
      <c r="AT140" s="229" t="s">
        <v>191</v>
      </c>
      <c r="AU140" s="229" t="s">
        <v>85</v>
      </c>
      <c r="AV140" s="14" t="s">
        <v>85</v>
      </c>
      <c r="AW140" s="14" t="s">
        <v>32</v>
      </c>
      <c r="AX140" s="14" t="s">
        <v>83</v>
      </c>
      <c r="AY140" s="229" t="s">
        <v>145</v>
      </c>
    </row>
    <row r="141" spans="1:65" s="2" customFormat="1" ht="14.45" customHeight="1">
      <c r="A141" s="34"/>
      <c r="B141" s="35"/>
      <c r="C141" s="241" t="s">
        <v>144</v>
      </c>
      <c r="D141" s="241" t="s">
        <v>218</v>
      </c>
      <c r="E141" s="242" t="s">
        <v>432</v>
      </c>
      <c r="F141" s="243" t="s">
        <v>433</v>
      </c>
      <c r="G141" s="244" t="s">
        <v>241</v>
      </c>
      <c r="H141" s="245">
        <v>4.6559999999999997</v>
      </c>
      <c r="I141" s="246"/>
      <c r="J141" s="247">
        <f>ROUND(I141*H141,2)</f>
        <v>0</v>
      </c>
      <c r="K141" s="248"/>
      <c r="L141" s="39"/>
      <c r="M141" s="249" t="s">
        <v>1</v>
      </c>
      <c r="N141" s="250" t="s">
        <v>40</v>
      </c>
      <c r="O141" s="71"/>
      <c r="P141" s="198">
        <f>O141*H141</f>
        <v>0</v>
      </c>
      <c r="Q141" s="198">
        <v>0</v>
      </c>
      <c r="R141" s="198">
        <f>Q141*H141</f>
        <v>0</v>
      </c>
      <c r="S141" s="198">
        <v>0</v>
      </c>
      <c r="T141" s="199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200" t="s">
        <v>151</v>
      </c>
      <c r="AT141" s="200" t="s">
        <v>218</v>
      </c>
      <c r="AU141" s="200" t="s">
        <v>85</v>
      </c>
      <c r="AY141" s="17" t="s">
        <v>145</v>
      </c>
      <c r="BE141" s="201">
        <f>IF(N141="základní",J141,0)</f>
        <v>0</v>
      </c>
      <c r="BF141" s="201">
        <f>IF(N141="snížená",J141,0)</f>
        <v>0</v>
      </c>
      <c r="BG141" s="201">
        <f>IF(N141="zákl. přenesená",J141,0)</f>
        <v>0</v>
      </c>
      <c r="BH141" s="201">
        <f>IF(N141="sníž. přenesená",J141,0)</f>
        <v>0</v>
      </c>
      <c r="BI141" s="201">
        <f>IF(N141="nulová",J141,0)</f>
        <v>0</v>
      </c>
      <c r="BJ141" s="17" t="s">
        <v>83</v>
      </c>
      <c r="BK141" s="201">
        <f>ROUND(I141*H141,2)</f>
        <v>0</v>
      </c>
      <c r="BL141" s="17" t="s">
        <v>151</v>
      </c>
      <c r="BM141" s="200" t="s">
        <v>1671</v>
      </c>
    </row>
    <row r="142" spans="1:65" s="14" customFormat="1">
      <c r="B142" s="219"/>
      <c r="C142" s="220"/>
      <c r="D142" s="210" t="s">
        <v>191</v>
      </c>
      <c r="E142" s="221" t="s">
        <v>1</v>
      </c>
      <c r="F142" s="222" t="s">
        <v>258</v>
      </c>
      <c r="G142" s="220"/>
      <c r="H142" s="223">
        <v>4.6559999999999997</v>
      </c>
      <c r="I142" s="224"/>
      <c r="J142" s="220"/>
      <c r="K142" s="220"/>
      <c r="L142" s="225"/>
      <c r="M142" s="226"/>
      <c r="N142" s="227"/>
      <c r="O142" s="227"/>
      <c r="P142" s="227"/>
      <c r="Q142" s="227"/>
      <c r="R142" s="227"/>
      <c r="S142" s="227"/>
      <c r="T142" s="228"/>
      <c r="AT142" s="229" t="s">
        <v>191</v>
      </c>
      <c r="AU142" s="229" t="s">
        <v>85</v>
      </c>
      <c r="AV142" s="14" t="s">
        <v>85</v>
      </c>
      <c r="AW142" s="14" t="s">
        <v>32</v>
      </c>
      <c r="AX142" s="14" t="s">
        <v>83</v>
      </c>
      <c r="AY142" s="229" t="s">
        <v>145</v>
      </c>
    </row>
    <row r="143" spans="1:65" s="12" customFormat="1" ht="22.9" customHeight="1">
      <c r="B143" s="171"/>
      <c r="C143" s="172"/>
      <c r="D143" s="173" t="s">
        <v>74</v>
      </c>
      <c r="E143" s="185" t="s">
        <v>85</v>
      </c>
      <c r="F143" s="185" t="s">
        <v>569</v>
      </c>
      <c r="G143" s="172"/>
      <c r="H143" s="172"/>
      <c r="I143" s="175"/>
      <c r="J143" s="186">
        <f>BK143</f>
        <v>0</v>
      </c>
      <c r="K143" s="172"/>
      <c r="L143" s="177"/>
      <c r="M143" s="178"/>
      <c r="N143" s="179"/>
      <c r="O143" s="179"/>
      <c r="P143" s="180">
        <f>SUM(P144:P148)</f>
        <v>0</v>
      </c>
      <c r="Q143" s="179"/>
      <c r="R143" s="180">
        <f>SUM(R144:R148)</f>
        <v>1.89426432</v>
      </c>
      <c r="S143" s="179"/>
      <c r="T143" s="181">
        <f>SUM(T144:T148)</f>
        <v>0</v>
      </c>
      <c r="AR143" s="182" t="s">
        <v>83</v>
      </c>
      <c r="AT143" s="183" t="s">
        <v>74</v>
      </c>
      <c r="AU143" s="183" t="s">
        <v>83</v>
      </c>
      <c r="AY143" s="182" t="s">
        <v>145</v>
      </c>
      <c r="BK143" s="184">
        <f>SUM(BK144:BK148)</f>
        <v>0</v>
      </c>
    </row>
    <row r="144" spans="1:65" s="2" customFormat="1" ht="14.45" customHeight="1">
      <c r="A144" s="34"/>
      <c r="B144" s="35"/>
      <c r="C144" s="241" t="s">
        <v>164</v>
      </c>
      <c r="D144" s="241" t="s">
        <v>218</v>
      </c>
      <c r="E144" s="242" t="s">
        <v>588</v>
      </c>
      <c r="F144" s="243" t="s">
        <v>589</v>
      </c>
      <c r="G144" s="244" t="s">
        <v>241</v>
      </c>
      <c r="H144" s="245">
        <v>0.76800000000000002</v>
      </c>
      <c r="I144" s="246"/>
      <c r="J144" s="247">
        <f>ROUND(I144*H144,2)</f>
        <v>0</v>
      </c>
      <c r="K144" s="248"/>
      <c r="L144" s="39"/>
      <c r="M144" s="249" t="s">
        <v>1</v>
      </c>
      <c r="N144" s="250" t="s">
        <v>40</v>
      </c>
      <c r="O144" s="71"/>
      <c r="P144" s="198">
        <f>O144*H144</f>
        <v>0</v>
      </c>
      <c r="Q144" s="198">
        <v>2.45329</v>
      </c>
      <c r="R144" s="198">
        <f>Q144*H144</f>
        <v>1.88412672</v>
      </c>
      <c r="S144" s="198">
        <v>0</v>
      </c>
      <c r="T144" s="199">
        <f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200" t="s">
        <v>151</v>
      </c>
      <c r="AT144" s="200" t="s">
        <v>218</v>
      </c>
      <c r="AU144" s="200" t="s">
        <v>85</v>
      </c>
      <c r="AY144" s="17" t="s">
        <v>145</v>
      </c>
      <c r="BE144" s="201">
        <f>IF(N144="základní",J144,0)</f>
        <v>0</v>
      </c>
      <c r="BF144" s="201">
        <f>IF(N144="snížená",J144,0)</f>
        <v>0</v>
      </c>
      <c r="BG144" s="201">
        <f>IF(N144="zákl. přenesená",J144,0)</f>
        <v>0</v>
      </c>
      <c r="BH144" s="201">
        <f>IF(N144="sníž. přenesená",J144,0)</f>
        <v>0</v>
      </c>
      <c r="BI144" s="201">
        <f>IF(N144="nulová",J144,0)</f>
        <v>0</v>
      </c>
      <c r="BJ144" s="17" t="s">
        <v>83</v>
      </c>
      <c r="BK144" s="201">
        <f>ROUND(I144*H144,2)</f>
        <v>0</v>
      </c>
      <c r="BL144" s="17" t="s">
        <v>151</v>
      </c>
      <c r="BM144" s="200" t="s">
        <v>1672</v>
      </c>
    </row>
    <row r="145" spans="1:65" s="14" customFormat="1">
      <c r="B145" s="219"/>
      <c r="C145" s="220"/>
      <c r="D145" s="210" t="s">
        <v>191</v>
      </c>
      <c r="E145" s="221" t="s">
        <v>1</v>
      </c>
      <c r="F145" s="222" t="s">
        <v>1666</v>
      </c>
      <c r="G145" s="220"/>
      <c r="H145" s="223">
        <v>0.76800000000000002</v>
      </c>
      <c r="I145" s="224"/>
      <c r="J145" s="220"/>
      <c r="K145" s="220"/>
      <c r="L145" s="225"/>
      <c r="M145" s="226"/>
      <c r="N145" s="227"/>
      <c r="O145" s="227"/>
      <c r="P145" s="227"/>
      <c r="Q145" s="227"/>
      <c r="R145" s="227"/>
      <c r="S145" s="227"/>
      <c r="T145" s="228"/>
      <c r="AT145" s="229" t="s">
        <v>191</v>
      </c>
      <c r="AU145" s="229" t="s">
        <v>85</v>
      </c>
      <c r="AV145" s="14" t="s">
        <v>85</v>
      </c>
      <c r="AW145" s="14" t="s">
        <v>32</v>
      </c>
      <c r="AX145" s="14" t="s">
        <v>83</v>
      </c>
      <c r="AY145" s="229" t="s">
        <v>145</v>
      </c>
    </row>
    <row r="146" spans="1:65" s="2" customFormat="1" ht="14.45" customHeight="1">
      <c r="A146" s="34"/>
      <c r="B146" s="35"/>
      <c r="C146" s="241" t="s">
        <v>168</v>
      </c>
      <c r="D146" s="241" t="s">
        <v>218</v>
      </c>
      <c r="E146" s="242" t="s">
        <v>599</v>
      </c>
      <c r="F146" s="243" t="s">
        <v>600</v>
      </c>
      <c r="G146" s="244" t="s">
        <v>232</v>
      </c>
      <c r="H146" s="245">
        <v>3.84</v>
      </c>
      <c r="I146" s="246"/>
      <c r="J146" s="247">
        <f>ROUND(I146*H146,2)</f>
        <v>0</v>
      </c>
      <c r="K146" s="248"/>
      <c r="L146" s="39"/>
      <c r="M146" s="249" t="s">
        <v>1</v>
      </c>
      <c r="N146" s="250" t="s">
        <v>40</v>
      </c>
      <c r="O146" s="71"/>
      <c r="P146" s="198">
        <f>O146*H146</f>
        <v>0</v>
      </c>
      <c r="Q146" s="198">
        <v>2.64E-3</v>
      </c>
      <c r="R146" s="198">
        <f>Q146*H146</f>
        <v>1.01376E-2</v>
      </c>
      <c r="S146" s="198">
        <v>0</v>
      </c>
      <c r="T146" s="199">
        <f>S146*H146</f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200" t="s">
        <v>151</v>
      </c>
      <c r="AT146" s="200" t="s">
        <v>218</v>
      </c>
      <c r="AU146" s="200" t="s">
        <v>85</v>
      </c>
      <c r="AY146" s="17" t="s">
        <v>145</v>
      </c>
      <c r="BE146" s="201">
        <f>IF(N146="základní",J146,0)</f>
        <v>0</v>
      </c>
      <c r="BF146" s="201">
        <f>IF(N146="snížená",J146,0)</f>
        <v>0</v>
      </c>
      <c r="BG146" s="201">
        <f>IF(N146="zákl. přenesená",J146,0)</f>
        <v>0</v>
      </c>
      <c r="BH146" s="201">
        <f>IF(N146="sníž. přenesená",J146,0)</f>
        <v>0</v>
      </c>
      <c r="BI146" s="201">
        <f>IF(N146="nulová",J146,0)</f>
        <v>0</v>
      </c>
      <c r="BJ146" s="17" t="s">
        <v>83</v>
      </c>
      <c r="BK146" s="201">
        <f>ROUND(I146*H146,2)</f>
        <v>0</v>
      </c>
      <c r="BL146" s="17" t="s">
        <v>151</v>
      </c>
      <c r="BM146" s="200" t="s">
        <v>1673</v>
      </c>
    </row>
    <row r="147" spans="1:65" s="14" customFormat="1">
      <c r="B147" s="219"/>
      <c r="C147" s="220"/>
      <c r="D147" s="210" t="s">
        <v>191</v>
      </c>
      <c r="E147" s="221" t="s">
        <v>1</v>
      </c>
      <c r="F147" s="222" t="s">
        <v>1674</v>
      </c>
      <c r="G147" s="220"/>
      <c r="H147" s="223">
        <v>3.84</v>
      </c>
      <c r="I147" s="224"/>
      <c r="J147" s="220"/>
      <c r="K147" s="220"/>
      <c r="L147" s="225"/>
      <c r="M147" s="226"/>
      <c r="N147" s="227"/>
      <c r="O147" s="227"/>
      <c r="P147" s="227"/>
      <c r="Q147" s="227"/>
      <c r="R147" s="227"/>
      <c r="S147" s="227"/>
      <c r="T147" s="228"/>
      <c r="AT147" s="229" t="s">
        <v>191</v>
      </c>
      <c r="AU147" s="229" t="s">
        <v>85</v>
      </c>
      <c r="AV147" s="14" t="s">
        <v>85</v>
      </c>
      <c r="AW147" s="14" t="s">
        <v>32</v>
      </c>
      <c r="AX147" s="14" t="s">
        <v>83</v>
      </c>
      <c r="AY147" s="229" t="s">
        <v>145</v>
      </c>
    </row>
    <row r="148" spans="1:65" s="2" customFormat="1" ht="14.45" customHeight="1">
      <c r="A148" s="34"/>
      <c r="B148" s="35"/>
      <c r="C148" s="241" t="s">
        <v>150</v>
      </c>
      <c r="D148" s="241" t="s">
        <v>218</v>
      </c>
      <c r="E148" s="242" t="s">
        <v>604</v>
      </c>
      <c r="F148" s="243" t="s">
        <v>605</v>
      </c>
      <c r="G148" s="244" t="s">
        <v>232</v>
      </c>
      <c r="H148" s="245">
        <v>3.84</v>
      </c>
      <c r="I148" s="246"/>
      <c r="J148" s="247">
        <f>ROUND(I148*H148,2)</f>
        <v>0</v>
      </c>
      <c r="K148" s="248"/>
      <c r="L148" s="39"/>
      <c r="M148" s="249" t="s">
        <v>1</v>
      </c>
      <c r="N148" s="250" t="s">
        <v>40</v>
      </c>
      <c r="O148" s="71"/>
      <c r="P148" s="198">
        <f>O148*H148</f>
        <v>0</v>
      </c>
      <c r="Q148" s="198">
        <v>0</v>
      </c>
      <c r="R148" s="198">
        <f>Q148*H148</f>
        <v>0</v>
      </c>
      <c r="S148" s="198">
        <v>0</v>
      </c>
      <c r="T148" s="199">
        <f>S148*H148</f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200" t="s">
        <v>151</v>
      </c>
      <c r="AT148" s="200" t="s">
        <v>218</v>
      </c>
      <c r="AU148" s="200" t="s">
        <v>85</v>
      </c>
      <c r="AY148" s="17" t="s">
        <v>145</v>
      </c>
      <c r="BE148" s="201">
        <f>IF(N148="základní",J148,0)</f>
        <v>0</v>
      </c>
      <c r="BF148" s="201">
        <f>IF(N148="snížená",J148,0)</f>
        <v>0</v>
      </c>
      <c r="BG148" s="201">
        <f>IF(N148="zákl. přenesená",J148,0)</f>
        <v>0</v>
      </c>
      <c r="BH148" s="201">
        <f>IF(N148="sníž. přenesená",J148,0)</f>
        <v>0</v>
      </c>
      <c r="BI148" s="201">
        <f>IF(N148="nulová",J148,0)</f>
        <v>0</v>
      </c>
      <c r="BJ148" s="17" t="s">
        <v>83</v>
      </c>
      <c r="BK148" s="201">
        <f>ROUND(I148*H148,2)</f>
        <v>0</v>
      </c>
      <c r="BL148" s="17" t="s">
        <v>151</v>
      </c>
      <c r="BM148" s="200" t="s">
        <v>1675</v>
      </c>
    </row>
    <row r="149" spans="1:65" s="12" customFormat="1" ht="25.9" customHeight="1">
      <c r="B149" s="171"/>
      <c r="C149" s="172"/>
      <c r="D149" s="173" t="s">
        <v>74</v>
      </c>
      <c r="E149" s="174" t="s">
        <v>918</v>
      </c>
      <c r="F149" s="174" t="s">
        <v>919</v>
      </c>
      <c r="G149" s="172"/>
      <c r="H149" s="172"/>
      <c r="I149" s="175"/>
      <c r="J149" s="176">
        <f>BK149</f>
        <v>0</v>
      </c>
      <c r="K149" s="172"/>
      <c r="L149" s="177"/>
      <c r="M149" s="178"/>
      <c r="N149" s="179"/>
      <c r="O149" s="179"/>
      <c r="P149" s="180">
        <f>P150</f>
        <v>0</v>
      </c>
      <c r="Q149" s="179"/>
      <c r="R149" s="180">
        <f>R150</f>
        <v>0</v>
      </c>
      <c r="S149" s="179"/>
      <c r="T149" s="181">
        <f>T150</f>
        <v>0</v>
      </c>
      <c r="AR149" s="182" t="s">
        <v>85</v>
      </c>
      <c r="AT149" s="183" t="s">
        <v>74</v>
      </c>
      <c r="AU149" s="183" t="s">
        <v>75</v>
      </c>
      <c r="AY149" s="182" t="s">
        <v>145</v>
      </c>
      <c r="BK149" s="184">
        <f>BK150</f>
        <v>0</v>
      </c>
    </row>
    <row r="150" spans="1:65" s="12" customFormat="1" ht="22.9" customHeight="1">
      <c r="B150" s="171"/>
      <c r="C150" s="172"/>
      <c r="D150" s="173" t="s">
        <v>74</v>
      </c>
      <c r="E150" s="185" t="s">
        <v>1433</v>
      </c>
      <c r="F150" s="185" t="s">
        <v>1434</v>
      </c>
      <c r="G150" s="172"/>
      <c r="H150" s="172"/>
      <c r="I150" s="175"/>
      <c r="J150" s="186">
        <f>BK150</f>
        <v>0</v>
      </c>
      <c r="K150" s="172"/>
      <c r="L150" s="177"/>
      <c r="M150" s="178"/>
      <c r="N150" s="179"/>
      <c r="O150" s="179"/>
      <c r="P150" s="180">
        <f>SUM(P151:P154)</f>
        <v>0</v>
      </c>
      <c r="Q150" s="179"/>
      <c r="R150" s="180">
        <f>SUM(R151:R154)</f>
        <v>0</v>
      </c>
      <c r="S150" s="179"/>
      <c r="T150" s="181">
        <f>SUM(T151:T154)</f>
        <v>0</v>
      </c>
      <c r="AR150" s="182" t="s">
        <v>85</v>
      </c>
      <c r="AT150" s="183" t="s">
        <v>74</v>
      </c>
      <c r="AU150" s="183" t="s">
        <v>83</v>
      </c>
      <c r="AY150" s="182" t="s">
        <v>145</v>
      </c>
      <c r="BK150" s="184">
        <f>SUM(BK151:BK154)</f>
        <v>0</v>
      </c>
    </row>
    <row r="151" spans="1:65" s="2" customFormat="1" ht="24.2" customHeight="1">
      <c r="A151" s="34"/>
      <c r="B151" s="35"/>
      <c r="C151" s="241" t="s">
        <v>198</v>
      </c>
      <c r="D151" s="241" t="s">
        <v>218</v>
      </c>
      <c r="E151" s="242" t="s">
        <v>1435</v>
      </c>
      <c r="F151" s="243" t="s">
        <v>1436</v>
      </c>
      <c r="G151" s="244" t="s">
        <v>173</v>
      </c>
      <c r="H151" s="245">
        <v>138</v>
      </c>
      <c r="I151" s="246"/>
      <c r="J151" s="247">
        <f>ROUND(I151*H151,2)</f>
        <v>0</v>
      </c>
      <c r="K151" s="248"/>
      <c r="L151" s="39"/>
      <c r="M151" s="249" t="s">
        <v>1</v>
      </c>
      <c r="N151" s="250" t="s">
        <v>40</v>
      </c>
      <c r="O151" s="71"/>
      <c r="P151" s="198">
        <f>O151*H151</f>
        <v>0</v>
      </c>
      <c r="Q151" s="198">
        <v>0</v>
      </c>
      <c r="R151" s="198">
        <f>Q151*H151</f>
        <v>0</v>
      </c>
      <c r="S151" s="198">
        <v>0</v>
      </c>
      <c r="T151" s="199">
        <f>S151*H151</f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200" t="s">
        <v>227</v>
      </c>
      <c r="AT151" s="200" t="s">
        <v>218</v>
      </c>
      <c r="AU151" s="200" t="s">
        <v>85</v>
      </c>
      <c r="AY151" s="17" t="s">
        <v>145</v>
      </c>
      <c r="BE151" s="201">
        <f>IF(N151="základní",J151,0)</f>
        <v>0</v>
      </c>
      <c r="BF151" s="201">
        <f>IF(N151="snížená",J151,0)</f>
        <v>0</v>
      </c>
      <c r="BG151" s="201">
        <f>IF(N151="zákl. přenesená",J151,0)</f>
        <v>0</v>
      </c>
      <c r="BH151" s="201">
        <f>IF(N151="sníž. přenesená",J151,0)</f>
        <v>0</v>
      </c>
      <c r="BI151" s="201">
        <f>IF(N151="nulová",J151,0)</f>
        <v>0</v>
      </c>
      <c r="BJ151" s="17" t="s">
        <v>83</v>
      </c>
      <c r="BK151" s="201">
        <f>ROUND(I151*H151,2)</f>
        <v>0</v>
      </c>
      <c r="BL151" s="17" t="s">
        <v>227</v>
      </c>
      <c r="BM151" s="200" t="s">
        <v>1676</v>
      </c>
    </row>
    <row r="152" spans="1:65" s="14" customFormat="1">
      <c r="B152" s="219"/>
      <c r="C152" s="220"/>
      <c r="D152" s="210" t="s">
        <v>191</v>
      </c>
      <c r="E152" s="221" t="s">
        <v>1</v>
      </c>
      <c r="F152" s="222" t="s">
        <v>1677</v>
      </c>
      <c r="G152" s="220"/>
      <c r="H152" s="223">
        <v>138</v>
      </c>
      <c r="I152" s="224"/>
      <c r="J152" s="220"/>
      <c r="K152" s="220"/>
      <c r="L152" s="225"/>
      <c r="M152" s="226"/>
      <c r="N152" s="227"/>
      <c r="O152" s="227"/>
      <c r="P152" s="227"/>
      <c r="Q152" s="227"/>
      <c r="R152" s="227"/>
      <c r="S152" s="227"/>
      <c r="T152" s="228"/>
      <c r="AT152" s="229" t="s">
        <v>191</v>
      </c>
      <c r="AU152" s="229" t="s">
        <v>85</v>
      </c>
      <c r="AV152" s="14" t="s">
        <v>85</v>
      </c>
      <c r="AW152" s="14" t="s">
        <v>32</v>
      </c>
      <c r="AX152" s="14" t="s">
        <v>83</v>
      </c>
      <c r="AY152" s="229" t="s">
        <v>145</v>
      </c>
    </row>
    <row r="153" spans="1:65" s="2" customFormat="1" ht="14.45" customHeight="1">
      <c r="A153" s="34"/>
      <c r="B153" s="35"/>
      <c r="C153" s="241" t="s">
        <v>201</v>
      </c>
      <c r="D153" s="241" t="s">
        <v>218</v>
      </c>
      <c r="E153" s="242" t="s">
        <v>1439</v>
      </c>
      <c r="F153" s="243" t="s">
        <v>1440</v>
      </c>
      <c r="G153" s="244" t="s">
        <v>159</v>
      </c>
      <c r="H153" s="245">
        <v>8</v>
      </c>
      <c r="I153" s="246"/>
      <c r="J153" s="247">
        <f>ROUND(I153*H153,2)</f>
        <v>0</v>
      </c>
      <c r="K153" s="248"/>
      <c r="L153" s="39"/>
      <c r="M153" s="249" t="s">
        <v>1</v>
      </c>
      <c r="N153" s="250" t="s">
        <v>40</v>
      </c>
      <c r="O153" s="71"/>
      <c r="P153" s="198">
        <f>O153*H153</f>
        <v>0</v>
      </c>
      <c r="Q153" s="198">
        <v>0</v>
      </c>
      <c r="R153" s="198">
        <f>Q153*H153</f>
        <v>0</v>
      </c>
      <c r="S153" s="198">
        <v>0</v>
      </c>
      <c r="T153" s="199">
        <f>S153*H153</f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200" t="s">
        <v>227</v>
      </c>
      <c r="AT153" s="200" t="s">
        <v>218</v>
      </c>
      <c r="AU153" s="200" t="s">
        <v>85</v>
      </c>
      <c r="AY153" s="17" t="s">
        <v>145</v>
      </c>
      <c r="BE153" s="201">
        <f>IF(N153="základní",J153,0)</f>
        <v>0</v>
      </c>
      <c r="BF153" s="201">
        <f>IF(N153="snížená",J153,0)</f>
        <v>0</v>
      </c>
      <c r="BG153" s="201">
        <f>IF(N153="zákl. přenesená",J153,0)</f>
        <v>0</v>
      </c>
      <c r="BH153" s="201">
        <f>IF(N153="sníž. přenesená",J153,0)</f>
        <v>0</v>
      </c>
      <c r="BI153" s="201">
        <f>IF(N153="nulová",J153,0)</f>
        <v>0</v>
      </c>
      <c r="BJ153" s="17" t="s">
        <v>83</v>
      </c>
      <c r="BK153" s="201">
        <f>ROUND(I153*H153,2)</f>
        <v>0</v>
      </c>
      <c r="BL153" s="17" t="s">
        <v>227</v>
      </c>
      <c r="BM153" s="200" t="s">
        <v>1678</v>
      </c>
    </row>
    <row r="154" spans="1:65" s="2" customFormat="1" ht="24.2" customHeight="1">
      <c r="A154" s="34"/>
      <c r="B154" s="35"/>
      <c r="C154" s="187" t="s">
        <v>205</v>
      </c>
      <c r="D154" s="187" t="s">
        <v>147</v>
      </c>
      <c r="E154" s="188" t="s">
        <v>1679</v>
      </c>
      <c r="F154" s="189" t="s">
        <v>1680</v>
      </c>
      <c r="G154" s="190" t="s">
        <v>149</v>
      </c>
      <c r="H154" s="191">
        <v>1</v>
      </c>
      <c r="I154" s="192"/>
      <c r="J154" s="193">
        <f>ROUND(I154*H154,2)</f>
        <v>0</v>
      </c>
      <c r="K154" s="194"/>
      <c r="L154" s="195"/>
      <c r="M154" s="196" t="s">
        <v>1</v>
      </c>
      <c r="N154" s="197" t="s">
        <v>40</v>
      </c>
      <c r="O154" s="71"/>
      <c r="P154" s="198">
        <f>O154*H154</f>
        <v>0</v>
      </c>
      <c r="Q154" s="198">
        <v>0</v>
      </c>
      <c r="R154" s="198">
        <f>Q154*H154</f>
        <v>0</v>
      </c>
      <c r="S154" s="198">
        <v>0</v>
      </c>
      <c r="T154" s="199">
        <f>S154*H154</f>
        <v>0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200" t="s">
        <v>85</v>
      </c>
      <c r="AT154" s="200" t="s">
        <v>147</v>
      </c>
      <c r="AU154" s="200" t="s">
        <v>85</v>
      </c>
      <c r="AY154" s="17" t="s">
        <v>145</v>
      </c>
      <c r="BE154" s="201">
        <f>IF(N154="základní",J154,0)</f>
        <v>0</v>
      </c>
      <c r="BF154" s="201">
        <f>IF(N154="snížená",J154,0)</f>
        <v>0</v>
      </c>
      <c r="BG154" s="201">
        <f>IF(N154="zákl. přenesená",J154,0)</f>
        <v>0</v>
      </c>
      <c r="BH154" s="201">
        <f>IF(N154="sníž. přenesená",J154,0)</f>
        <v>0</v>
      </c>
      <c r="BI154" s="201">
        <f>IF(N154="nulová",J154,0)</f>
        <v>0</v>
      </c>
      <c r="BJ154" s="17" t="s">
        <v>83</v>
      </c>
      <c r="BK154" s="201">
        <f>ROUND(I154*H154,2)</f>
        <v>0</v>
      </c>
      <c r="BL154" s="17" t="s">
        <v>83</v>
      </c>
      <c r="BM154" s="200" t="s">
        <v>1681</v>
      </c>
    </row>
    <row r="155" spans="1:65" s="12" customFormat="1" ht="25.9" customHeight="1">
      <c r="B155" s="171"/>
      <c r="C155" s="172"/>
      <c r="D155" s="173" t="s">
        <v>74</v>
      </c>
      <c r="E155" s="174" t="s">
        <v>147</v>
      </c>
      <c r="F155" s="174" t="s">
        <v>1034</v>
      </c>
      <c r="G155" s="172"/>
      <c r="H155" s="172"/>
      <c r="I155" s="175"/>
      <c r="J155" s="176">
        <f>BK155</f>
        <v>0</v>
      </c>
      <c r="K155" s="172"/>
      <c r="L155" s="177"/>
      <c r="M155" s="178"/>
      <c r="N155" s="179"/>
      <c r="O155" s="179"/>
      <c r="P155" s="180">
        <f>P156+P180+P187</f>
        <v>0</v>
      </c>
      <c r="Q155" s="179"/>
      <c r="R155" s="180">
        <f>R156+R180+R187</f>
        <v>117.788571</v>
      </c>
      <c r="S155" s="179"/>
      <c r="T155" s="181">
        <f>T156+T180+T187</f>
        <v>0</v>
      </c>
      <c r="AR155" s="182" t="s">
        <v>155</v>
      </c>
      <c r="AT155" s="183" t="s">
        <v>74</v>
      </c>
      <c r="AU155" s="183" t="s">
        <v>75</v>
      </c>
      <c r="AY155" s="182" t="s">
        <v>145</v>
      </c>
      <c r="BK155" s="184">
        <f>BK156+BK180+BK187</f>
        <v>0</v>
      </c>
    </row>
    <row r="156" spans="1:65" s="12" customFormat="1" ht="22.9" customHeight="1">
      <c r="B156" s="171"/>
      <c r="C156" s="172"/>
      <c r="D156" s="173" t="s">
        <v>74</v>
      </c>
      <c r="E156" s="185" t="s">
        <v>1450</v>
      </c>
      <c r="F156" s="185" t="s">
        <v>1451</v>
      </c>
      <c r="G156" s="172"/>
      <c r="H156" s="172"/>
      <c r="I156" s="175"/>
      <c r="J156" s="186">
        <f>BK156</f>
        <v>0</v>
      </c>
      <c r="K156" s="172"/>
      <c r="L156" s="177"/>
      <c r="M156" s="178"/>
      <c r="N156" s="179"/>
      <c r="O156" s="179"/>
      <c r="P156" s="180">
        <f>SUM(P157:P179)</f>
        <v>0</v>
      </c>
      <c r="Q156" s="179"/>
      <c r="R156" s="180">
        <f>SUM(R157:R179)</f>
        <v>2.7353000000000002E-2</v>
      </c>
      <c r="S156" s="179"/>
      <c r="T156" s="181">
        <f>SUM(T157:T179)</f>
        <v>0</v>
      </c>
      <c r="AR156" s="182" t="s">
        <v>155</v>
      </c>
      <c r="AT156" s="183" t="s">
        <v>74</v>
      </c>
      <c r="AU156" s="183" t="s">
        <v>83</v>
      </c>
      <c r="AY156" s="182" t="s">
        <v>145</v>
      </c>
      <c r="BK156" s="184">
        <f>SUM(BK157:BK179)</f>
        <v>0</v>
      </c>
    </row>
    <row r="157" spans="1:65" s="2" customFormat="1" ht="14.45" customHeight="1">
      <c r="A157" s="34"/>
      <c r="B157" s="35"/>
      <c r="C157" s="187" t="s">
        <v>209</v>
      </c>
      <c r="D157" s="187" t="s">
        <v>147</v>
      </c>
      <c r="E157" s="188" t="s">
        <v>1682</v>
      </c>
      <c r="F157" s="189" t="s">
        <v>1683</v>
      </c>
      <c r="G157" s="190" t="s">
        <v>173</v>
      </c>
      <c r="H157" s="191">
        <v>48</v>
      </c>
      <c r="I157" s="192"/>
      <c r="J157" s="193">
        <f>ROUND(I157*H157,2)</f>
        <v>0</v>
      </c>
      <c r="K157" s="194"/>
      <c r="L157" s="195"/>
      <c r="M157" s="196" t="s">
        <v>1</v>
      </c>
      <c r="N157" s="197" t="s">
        <v>40</v>
      </c>
      <c r="O157" s="71"/>
      <c r="P157" s="198">
        <f>O157*H157</f>
        <v>0</v>
      </c>
      <c r="Q157" s="198">
        <v>0</v>
      </c>
      <c r="R157" s="198">
        <f>Q157*H157</f>
        <v>0</v>
      </c>
      <c r="S157" s="198">
        <v>0</v>
      </c>
      <c r="T157" s="199">
        <f>S157*H157</f>
        <v>0</v>
      </c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200" t="s">
        <v>85</v>
      </c>
      <c r="AT157" s="200" t="s">
        <v>147</v>
      </c>
      <c r="AU157" s="200" t="s">
        <v>85</v>
      </c>
      <c r="AY157" s="17" t="s">
        <v>145</v>
      </c>
      <c r="BE157" s="201">
        <f>IF(N157="základní",J157,0)</f>
        <v>0</v>
      </c>
      <c r="BF157" s="201">
        <f>IF(N157="snížená",J157,0)</f>
        <v>0</v>
      </c>
      <c r="BG157" s="201">
        <f>IF(N157="zákl. přenesená",J157,0)</f>
        <v>0</v>
      </c>
      <c r="BH157" s="201">
        <f>IF(N157="sníž. přenesená",J157,0)</f>
        <v>0</v>
      </c>
      <c r="BI157" s="201">
        <f>IF(N157="nulová",J157,0)</f>
        <v>0</v>
      </c>
      <c r="BJ157" s="17" t="s">
        <v>83</v>
      </c>
      <c r="BK157" s="201">
        <f>ROUND(I157*H157,2)</f>
        <v>0</v>
      </c>
      <c r="BL157" s="17" t="s">
        <v>83</v>
      </c>
      <c r="BM157" s="200" t="s">
        <v>1684</v>
      </c>
    </row>
    <row r="158" spans="1:65" s="14" customFormat="1">
      <c r="B158" s="219"/>
      <c r="C158" s="220"/>
      <c r="D158" s="210" t="s">
        <v>191</v>
      </c>
      <c r="E158" s="221" t="s">
        <v>1</v>
      </c>
      <c r="F158" s="222" t="s">
        <v>1653</v>
      </c>
      <c r="G158" s="220"/>
      <c r="H158" s="223">
        <v>48</v>
      </c>
      <c r="I158" s="224"/>
      <c r="J158" s="220"/>
      <c r="K158" s="220"/>
      <c r="L158" s="225"/>
      <c r="M158" s="226"/>
      <c r="N158" s="227"/>
      <c r="O158" s="227"/>
      <c r="P158" s="227"/>
      <c r="Q158" s="227"/>
      <c r="R158" s="227"/>
      <c r="S158" s="227"/>
      <c r="T158" s="228"/>
      <c r="AT158" s="229" t="s">
        <v>191</v>
      </c>
      <c r="AU158" s="229" t="s">
        <v>85</v>
      </c>
      <c r="AV158" s="14" t="s">
        <v>85</v>
      </c>
      <c r="AW158" s="14" t="s">
        <v>32</v>
      </c>
      <c r="AX158" s="14" t="s">
        <v>83</v>
      </c>
      <c r="AY158" s="229" t="s">
        <v>145</v>
      </c>
    </row>
    <row r="159" spans="1:65" s="2" customFormat="1" ht="14.45" customHeight="1">
      <c r="A159" s="34"/>
      <c r="B159" s="35"/>
      <c r="C159" s="187" t="s">
        <v>213</v>
      </c>
      <c r="D159" s="187" t="s">
        <v>147</v>
      </c>
      <c r="E159" s="188" t="s">
        <v>1685</v>
      </c>
      <c r="F159" s="189" t="s">
        <v>1686</v>
      </c>
      <c r="G159" s="190" t="s">
        <v>173</v>
      </c>
      <c r="H159" s="191">
        <v>52.8</v>
      </c>
      <c r="I159" s="192"/>
      <c r="J159" s="193">
        <f>ROUND(I159*H159,2)</f>
        <v>0</v>
      </c>
      <c r="K159" s="194"/>
      <c r="L159" s="195"/>
      <c r="M159" s="196" t="s">
        <v>1</v>
      </c>
      <c r="N159" s="197" t="s">
        <v>40</v>
      </c>
      <c r="O159" s="71"/>
      <c r="P159" s="198">
        <f>O159*H159</f>
        <v>0</v>
      </c>
      <c r="Q159" s="198">
        <v>0</v>
      </c>
      <c r="R159" s="198">
        <f>Q159*H159</f>
        <v>0</v>
      </c>
      <c r="S159" s="198">
        <v>0</v>
      </c>
      <c r="T159" s="199">
        <f>S159*H159</f>
        <v>0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200" t="s">
        <v>85</v>
      </c>
      <c r="AT159" s="200" t="s">
        <v>147</v>
      </c>
      <c r="AU159" s="200" t="s">
        <v>85</v>
      </c>
      <c r="AY159" s="17" t="s">
        <v>145</v>
      </c>
      <c r="BE159" s="201">
        <f>IF(N159="základní",J159,0)</f>
        <v>0</v>
      </c>
      <c r="BF159" s="201">
        <f>IF(N159="snížená",J159,0)</f>
        <v>0</v>
      </c>
      <c r="BG159" s="201">
        <f>IF(N159="zákl. přenesená",J159,0)</f>
        <v>0</v>
      </c>
      <c r="BH159" s="201">
        <f>IF(N159="sníž. přenesená",J159,0)</f>
        <v>0</v>
      </c>
      <c r="BI159" s="201">
        <f>IF(N159="nulová",J159,0)</f>
        <v>0</v>
      </c>
      <c r="BJ159" s="17" t="s">
        <v>83</v>
      </c>
      <c r="BK159" s="201">
        <f>ROUND(I159*H159,2)</f>
        <v>0</v>
      </c>
      <c r="BL159" s="17" t="s">
        <v>83</v>
      </c>
      <c r="BM159" s="200" t="s">
        <v>1687</v>
      </c>
    </row>
    <row r="160" spans="1:65" s="13" customFormat="1">
      <c r="B160" s="208"/>
      <c r="C160" s="209"/>
      <c r="D160" s="210" t="s">
        <v>191</v>
      </c>
      <c r="E160" s="211" t="s">
        <v>1</v>
      </c>
      <c r="F160" s="212" t="s">
        <v>1662</v>
      </c>
      <c r="G160" s="209"/>
      <c r="H160" s="211" t="s">
        <v>1</v>
      </c>
      <c r="I160" s="213"/>
      <c r="J160" s="209"/>
      <c r="K160" s="209"/>
      <c r="L160" s="214"/>
      <c r="M160" s="215"/>
      <c r="N160" s="216"/>
      <c r="O160" s="216"/>
      <c r="P160" s="216"/>
      <c r="Q160" s="216"/>
      <c r="R160" s="216"/>
      <c r="S160" s="216"/>
      <c r="T160" s="217"/>
      <c r="AT160" s="218" t="s">
        <v>191</v>
      </c>
      <c r="AU160" s="218" t="s">
        <v>85</v>
      </c>
      <c r="AV160" s="13" t="s">
        <v>83</v>
      </c>
      <c r="AW160" s="13" t="s">
        <v>32</v>
      </c>
      <c r="AX160" s="13" t="s">
        <v>75</v>
      </c>
      <c r="AY160" s="218" t="s">
        <v>145</v>
      </c>
    </row>
    <row r="161" spans="1:65" s="13" customFormat="1">
      <c r="B161" s="208"/>
      <c r="C161" s="209"/>
      <c r="D161" s="210" t="s">
        <v>191</v>
      </c>
      <c r="E161" s="211" t="s">
        <v>1</v>
      </c>
      <c r="F161" s="212" t="s">
        <v>936</v>
      </c>
      <c r="G161" s="209"/>
      <c r="H161" s="211" t="s">
        <v>1</v>
      </c>
      <c r="I161" s="213"/>
      <c r="J161" s="209"/>
      <c r="K161" s="209"/>
      <c r="L161" s="214"/>
      <c r="M161" s="215"/>
      <c r="N161" s="216"/>
      <c r="O161" s="216"/>
      <c r="P161" s="216"/>
      <c r="Q161" s="216"/>
      <c r="R161" s="216"/>
      <c r="S161" s="216"/>
      <c r="T161" s="217"/>
      <c r="AT161" s="218" t="s">
        <v>191</v>
      </c>
      <c r="AU161" s="218" t="s">
        <v>85</v>
      </c>
      <c r="AV161" s="13" t="s">
        <v>83</v>
      </c>
      <c r="AW161" s="13" t="s">
        <v>32</v>
      </c>
      <c r="AX161" s="13" t="s">
        <v>75</v>
      </c>
      <c r="AY161" s="218" t="s">
        <v>145</v>
      </c>
    </row>
    <row r="162" spans="1:65" s="14" customFormat="1">
      <c r="B162" s="219"/>
      <c r="C162" s="220"/>
      <c r="D162" s="210" t="s">
        <v>191</v>
      </c>
      <c r="E162" s="221" t="s">
        <v>1653</v>
      </c>
      <c r="F162" s="222" t="s">
        <v>1688</v>
      </c>
      <c r="G162" s="220"/>
      <c r="H162" s="223">
        <v>48</v>
      </c>
      <c r="I162" s="224"/>
      <c r="J162" s="220"/>
      <c r="K162" s="220"/>
      <c r="L162" s="225"/>
      <c r="M162" s="226"/>
      <c r="N162" s="227"/>
      <c r="O162" s="227"/>
      <c r="P162" s="227"/>
      <c r="Q162" s="227"/>
      <c r="R162" s="227"/>
      <c r="S162" s="227"/>
      <c r="T162" s="228"/>
      <c r="AT162" s="229" t="s">
        <v>191</v>
      </c>
      <c r="AU162" s="229" t="s">
        <v>85</v>
      </c>
      <c r="AV162" s="14" t="s">
        <v>85</v>
      </c>
      <c r="AW162" s="14" t="s">
        <v>32</v>
      </c>
      <c r="AX162" s="14" t="s">
        <v>83</v>
      </c>
      <c r="AY162" s="229" t="s">
        <v>145</v>
      </c>
    </row>
    <row r="163" spans="1:65" s="14" customFormat="1">
      <c r="B163" s="219"/>
      <c r="C163" s="220"/>
      <c r="D163" s="210" t="s">
        <v>191</v>
      </c>
      <c r="E163" s="220"/>
      <c r="F163" s="222" t="s">
        <v>1689</v>
      </c>
      <c r="G163" s="220"/>
      <c r="H163" s="223">
        <v>52.8</v>
      </c>
      <c r="I163" s="224"/>
      <c r="J163" s="220"/>
      <c r="K163" s="220"/>
      <c r="L163" s="225"/>
      <c r="M163" s="226"/>
      <c r="N163" s="227"/>
      <c r="O163" s="227"/>
      <c r="P163" s="227"/>
      <c r="Q163" s="227"/>
      <c r="R163" s="227"/>
      <c r="S163" s="227"/>
      <c r="T163" s="228"/>
      <c r="AT163" s="229" t="s">
        <v>191</v>
      </c>
      <c r="AU163" s="229" t="s">
        <v>85</v>
      </c>
      <c r="AV163" s="14" t="s">
        <v>85</v>
      </c>
      <c r="AW163" s="14" t="s">
        <v>4</v>
      </c>
      <c r="AX163" s="14" t="s">
        <v>83</v>
      </c>
      <c r="AY163" s="229" t="s">
        <v>145</v>
      </c>
    </row>
    <row r="164" spans="1:65" s="2" customFormat="1" ht="14.45" customHeight="1">
      <c r="A164" s="34"/>
      <c r="B164" s="35"/>
      <c r="C164" s="241" t="s">
        <v>217</v>
      </c>
      <c r="D164" s="241" t="s">
        <v>218</v>
      </c>
      <c r="E164" s="242" t="s">
        <v>1462</v>
      </c>
      <c r="F164" s="243" t="s">
        <v>1463</v>
      </c>
      <c r="G164" s="244" t="s">
        <v>173</v>
      </c>
      <c r="H164" s="245">
        <v>578</v>
      </c>
      <c r="I164" s="246"/>
      <c r="J164" s="247">
        <f>ROUND(I164*H164,2)</f>
        <v>0</v>
      </c>
      <c r="K164" s="248"/>
      <c r="L164" s="39"/>
      <c r="M164" s="249" t="s">
        <v>1</v>
      </c>
      <c r="N164" s="250" t="s">
        <v>40</v>
      </c>
      <c r="O164" s="71"/>
      <c r="P164" s="198">
        <f>O164*H164</f>
        <v>0</v>
      </c>
      <c r="Q164" s="198">
        <v>0</v>
      </c>
      <c r="R164" s="198">
        <f>Q164*H164</f>
        <v>0</v>
      </c>
      <c r="S164" s="198">
        <v>0</v>
      </c>
      <c r="T164" s="199">
        <f>S164*H164</f>
        <v>0</v>
      </c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R164" s="200" t="s">
        <v>570</v>
      </c>
      <c r="AT164" s="200" t="s">
        <v>218</v>
      </c>
      <c r="AU164" s="200" t="s">
        <v>85</v>
      </c>
      <c r="AY164" s="17" t="s">
        <v>145</v>
      </c>
      <c r="BE164" s="201">
        <f>IF(N164="základní",J164,0)</f>
        <v>0</v>
      </c>
      <c r="BF164" s="201">
        <f>IF(N164="snížená",J164,0)</f>
        <v>0</v>
      </c>
      <c r="BG164" s="201">
        <f>IF(N164="zákl. přenesená",J164,0)</f>
        <v>0</v>
      </c>
      <c r="BH164" s="201">
        <f>IF(N164="sníž. přenesená",J164,0)</f>
        <v>0</v>
      </c>
      <c r="BI164" s="201">
        <f>IF(N164="nulová",J164,0)</f>
        <v>0</v>
      </c>
      <c r="BJ164" s="17" t="s">
        <v>83</v>
      </c>
      <c r="BK164" s="201">
        <f>ROUND(I164*H164,2)</f>
        <v>0</v>
      </c>
      <c r="BL164" s="17" t="s">
        <v>570</v>
      </c>
      <c r="BM164" s="200" t="s">
        <v>1690</v>
      </c>
    </row>
    <row r="165" spans="1:65" s="14" customFormat="1">
      <c r="B165" s="219"/>
      <c r="C165" s="220"/>
      <c r="D165" s="210" t="s">
        <v>191</v>
      </c>
      <c r="E165" s="221" t="s">
        <v>1</v>
      </c>
      <c r="F165" s="222" t="s">
        <v>1229</v>
      </c>
      <c r="G165" s="220"/>
      <c r="H165" s="223">
        <v>578</v>
      </c>
      <c r="I165" s="224"/>
      <c r="J165" s="220"/>
      <c r="K165" s="220"/>
      <c r="L165" s="225"/>
      <c r="M165" s="226"/>
      <c r="N165" s="227"/>
      <c r="O165" s="227"/>
      <c r="P165" s="227"/>
      <c r="Q165" s="227"/>
      <c r="R165" s="227"/>
      <c r="S165" s="227"/>
      <c r="T165" s="228"/>
      <c r="AT165" s="229" t="s">
        <v>191</v>
      </c>
      <c r="AU165" s="229" t="s">
        <v>85</v>
      </c>
      <c r="AV165" s="14" t="s">
        <v>85</v>
      </c>
      <c r="AW165" s="14" t="s">
        <v>32</v>
      </c>
      <c r="AX165" s="14" t="s">
        <v>83</v>
      </c>
      <c r="AY165" s="229" t="s">
        <v>145</v>
      </c>
    </row>
    <row r="166" spans="1:65" s="2" customFormat="1" ht="14.45" customHeight="1">
      <c r="A166" s="34"/>
      <c r="B166" s="35"/>
      <c r="C166" s="187" t="s">
        <v>8</v>
      </c>
      <c r="D166" s="187" t="s">
        <v>147</v>
      </c>
      <c r="E166" s="188" t="s">
        <v>1465</v>
      </c>
      <c r="F166" s="189" t="s">
        <v>1466</v>
      </c>
      <c r="G166" s="190" t="s">
        <v>173</v>
      </c>
      <c r="H166" s="191">
        <v>635.79999999999995</v>
      </c>
      <c r="I166" s="192"/>
      <c r="J166" s="193">
        <f>ROUND(I166*H166,2)</f>
        <v>0</v>
      </c>
      <c r="K166" s="194"/>
      <c r="L166" s="195"/>
      <c r="M166" s="196" t="s">
        <v>1</v>
      </c>
      <c r="N166" s="197" t="s">
        <v>40</v>
      </c>
      <c r="O166" s="71"/>
      <c r="P166" s="198">
        <f>O166*H166</f>
        <v>0</v>
      </c>
      <c r="Q166" s="198">
        <v>2.0000000000000002E-5</v>
      </c>
      <c r="R166" s="198">
        <f>Q166*H166</f>
        <v>1.2716E-2</v>
      </c>
      <c r="S166" s="198">
        <v>0</v>
      </c>
      <c r="T166" s="199">
        <f>S166*H166</f>
        <v>0</v>
      </c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R166" s="200" t="s">
        <v>884</v>
      </c>
      <c r="AT166" s="200" t="s">
        <v>147</v>
      </c>
      <c r="AU166" s="200" t="s">
        <v>85</v>
      </c>
      <c r="AY166" s="17" t="s">
        <v>145</v>
      </c>
      <c r="BE166" s="201">
        <f>IF(N166="základní",J166,0)</f>
        <v>0</v>
      </c>
      <c r="BF166" s="201">
        <f>IF(N166="snížená",J166,0)</f>
        <v>0</v>
      </c>
      <c r="BG166" s="201">
        <f>IF(N166="zákl. přenesená",J166,0)</f>
        <v>0</v>
      </c>
      <c r="BH166" s="201">
        <f>IF(N166="sníž. přenesená",J166,0)</f>
        <v>0</v>
      </c>
      <c r="BI166" s="201">
        <f>IF(N166="nulová",J166,0)</f>
        <v>0</v>
      </c>
      <c r="BJ166" s="17" t="s">
        <v>83</v>
      </c>
      <c r="BK166" s="201">
        <f>ROUND(I166*H166,2)</f>
        <v>0</v>
      </c>
      <c r="BL166" s="17" t="s">
        <v>884</v>
      </c>
      <c r="BM166" s="200" t="s">
        <v>1691</v>
      </c>
    </row>
    <row r="167" spans="1:65" s="13" customFormat="1">
      <c r="B167" s="208"/>
      <c r="C167" s="209"/>
      <c r="D167" s="210" t="s">
        <v>191</v>
      </c>
      <c r="E167" s="211" t="s">
        <v>1</v>
      </c>
      <c r="F167" s="212" t="s">
        <v>936</v>
      </c>
      <c r="G167" s="209"/>
      <c r="H167" s="211" t="s">
        <v>1</v>
      </c>
      <c r="I167" s="213"/>
      <c r="J167" s="209"/>
      <c r="K167" s="209"/>
      <c r="L167" s="214"/>
      <c r="M167" s="215"/>
      <c r="N167" s="216"/>
      <c r="O167" s="216"/>
      <c r="P167" s="216"/>
      <c r="Q167" s="216"/>
      <c r="R167" s="216"/>
      <c r="S167" s="216"/>
      <c r="T167" s="217"/>
      <c r="AT167" s="218" t="s">
        <v>191</v>
      </c>
      <c r="AU167" s="218" t="s">
        <v>85</v>
      </c>
      <c r="AV167" s="13" t="s">
        <v>83</v>
      </c>
      <c r="AW167" s="13" t="s">
        <v>32</v>
      </c>
      <c r="AX167" s="13" t="s">
        <v>75</v>
      </c>
      <c r="AY167" s="218" t="s">
        <v>145</v>
      </c>
    </row>
    <row r="168" spans="1:65" s="14" customFormat="1">
      <c r="B168" s="219"/>
      <c r="C168" s="220"/>
      <c r="D168" s="210" t="s">
        <v>191</v>
      </c>
      <c r="E168" s="221" t="s">
        <v>1</v>
      </c>
      <c r="F168" s="222" t="s">
        <v>1229</v>
      </c>
      <c r="G168" s="220"/>
      <c r="H168" s="223">
        <v>578</v>
      </c>
      <c r="I168" s="224"/>
      <c r="J168" s="220"/>
      <c r="K168" s="220"/>
      <c r="L168" s="225"/>
      <c r="M168" s="226"/>
      <c r="N168" s="227"/>
      <c r="O168" s="227"/>
      <c r="P168" s="227"/>
      <c r="Q168" s="227"/>
      <c r="R168" s="227"/>
      <c r="S168" s="227"/>
      <c r="T168" s="228"/>
      <c r="AT168" s="229" t="s">
        <v>191</v>
      </c>
      <c r="AU168" s="229" t="s">
        <v>85</v>
      </c>
      <c r="AV168" s="14" t="s">
        <v>85</v>
      </c>
      <c r="AW168" s="14" t="s">
        <v>32</v>
      </c>
      <c r="AX168" s="14" t="s">
        <v>83</v>
      </c>
      <c r="AY168" s="229" t="s">
        <v>145</v>
      </c>
    </row>
    <row r="169" spans="1:65" s="14" customFormat="1">
      <c r="B169" s="219"/>
      <c r="C169" s="220"/>
      <c r="D169" s="210" t="s">
        <v>191</v>
      </c>
      <c r="E169" s="220"/>
      <c r="F169" s="222" t="s">
        <v>1692</v>
      </c>
      <c r="G169" s="220"/>
      <c r="H169" s="223">
        <v>635.79999999999995</v>
      </c>
      <c r="I169" s="224"/>
      <c r="J169" s="220"/>
      <c r="K169" s="220"/>
      <c r="L169" s="225"/>
      <c r="M169" s="226"/>
      <c r="N169" s="227"/>
      <c r="O169" s="227"/>
      <c r="P169" s="227"/>
      <c r="Q169" s="227"/>
      <c r="R169" s="227"/>
      <c r="S169" s="227"/>
      <c r="T169" s="228"/>
      <c r="AT169" s="229" t="s">
        <v>191</v>
      </c>
      <c r="AU169" s="229" t="s">
        <v>85</v>
      </c>
      <c r="AV169" s="14" t="s">
        <v>85</v>
      </c>
      <c r="AW169" s="14" t="s">
        <v>4</v>
      </c>
      <c r="AX169" s="14" t="s">
        <v>83</v>
      </c>
      <c r="AY169" s="229" t="s">
        <v>145</v>
      </c>
    </row>
    <row r="170" spans="1:65" s="2" customFormat="1" ht="14.45" customHeight="1">
      <c r="A170" s="34"/>
      <c r="B170" s="35"/>
      <c r="C170" s="241" t="s">
        <v>227</v>
      </c>
      <c r="D170" s="241" t="s">
        <v>218</v>
      </c>
      <c r="E170" s="242" t="s">
        <v>1570</v>
      </c>
      <c r="F170" s="243" t="s">
        <v>1571</v>
      </c>
      <c r="G170" s="244" t="s">
        <v>159</v>
      </c>
      <c r="H170" s="245">
        <v>4</v>
      </c>
      <c r="I170" s="246"/>
      <c r="J170" s="247">
        <f>ROUND(I170*H170,2)</f>
        <v>0</v>
      </c>
      <c r="K170" s="248"/>
      <c r="L170" s="39"/>
      <c r="M170" s="249" t="s">
        <v>1</v>
      </c>
      <c r="N170" s="250" t="s">
        <v>40</v>
      </c>
      <c r="O170" s="71"/>
      <c r="P170" s="198">
        <f>O170*H170</f>
        <v>0</v>
      </c>
      <c r="Q170" s="198">
        <v>0</v>
      </c>
      <c r="R170" s="198">
        <f>Q170*H170</f>
        <v>0</v>
      </c>
      <c r="S170" s="198">
        <v>0</v>
      </c>
      <c r="T170" s="199">
        <f>S170*H170</f>
        <v>0</v>
      </c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R170" s="200" t="s">
        <v>570</v>
      </c>
      <c r="AT170" s="200" t="s">
        <v>218</v>
      </c>
      <c r="AU170" s="200" t="s">
        <v>85</v>
      </c>
      <c r="AY170" s="17" t="s">
        <v>145</v>
      </c>
      <c r="BE170" s="201">
        <f>IF(N170="základní",J170,0)</f>
        <v>0</v>
      </c>
      <c r="BF170" s="201">
        <f>IF(N170="snížená",J170,0)</f>
        <v>0</v>
      </c>
      <c r="BG170" s="201">
        <f>IF(N170="zákl. přenesená",J170,0)</f>
        <v>0</v>
      </c>
      <c r="BH170" s="201">
        <f>IF(N170="sníž. přenesená",J170,0)</f>
        <v>0</v>
      </c>
      <c r="BI170" s="201">
        <f>IF(N170="nulová",J170,0)</f>
        <v>0</v>
      </c>
      <c r="BJ170" s="17" t="s">
        <v>83</v>
      </c>
      <c r="BK170" s="201">
        <f>ROUND(I170*H170,2)</f>
        <v>0</v>
      </c>
      <c r="BL170" s="17" t="s">
        <v>570</v>
      </c>
      <c r="BM170" s="200" t="s">
        <v>1693</v>
      </c>
    </row>
    <row r="171" spans="1:65" s="2" customFormat="1" ht="14.45" customHeight="1">
      <c r="A171" s="34"/>
      <c r="B171" s="35"/>
      <c r="C171" s="187" t="s">
        <v>357</v>
      </c>
      <c r="D171" s="187" t="s">
        <v>147</v>
      </c>
      <c r="E171" s="188" t="s">
        <v>1573</v>
      </c>
      <c r="F171" s="189" t="s">
        <v>1574</v>
      </c>
      <c r="G171" s="190" t="s">
        <v>159</v>
      </c>
      <c r="H171" s="191">
        <v>4</v>
      </c>
      <c r="I171" s="192"/>
      <c r="J171" s="193">
        <f>ROUND(I171*H171,2)</f>
        <v>0</v>
      </c>
      <c r="K171" s="194"/>
      <c r="L171" s="195"/>
      <c r="M171" s="196" t="s">
        <v>1</v>
      </c>
      <c r="N171" s="197" t="s">
        <v>40</v>
      </c>
      <c r="O171" s="71"/>
      <c r="P171" s="198">
        <f>O171*H171</f>
        <v>0</v>
      </c>
      <c r="Q171" s="198">
        <v>0</v>
      </c>
      <c r="R171" s="198">
        <f>Q171*H171</f>
        <v>0</v>
      </c>
      <c r="S171" s="198">
        <v>0</v>
      </c>
      <c r="T171" s="199">
        <f>S171*H171</f>
        <v>0</v>
      </c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R171" s="200" t="s">
        <v>1454</v>
      </c>
      <c r="AT171" s="200" t="s">
        <v>147</v>
      </c>
      <c r="AU171" s="200" t="s">
        <v>85</v>
      </c>
      <c r="AY171" s="17" t="s">
        <v>145</v>
      </c>
      <c r="BE171" s="201">
        <f>IF(N171="základní",J171,0)</f>
        <v>0</v>
      </c>
      <c r="BF171" s="201">
        <f>IF(N171="snížená",J171,0)</f>
        <v>0</v>
      </c>
      <c r="BG171" s="201">
        <f>IF(N171="zákl. přenesená",J171,0)</f>
        <v>0</v>
      </c>
      <c r="BH171" s="201">
        <f>IF(N171="sníž. přenesená",J171,0)</f>
        <v>0</v>
      </c>
      <c r="BI171" s="201">
        <f>IF(N171="nulová",J171,0)</f>
        <v>0</v>
      </c>
      <c r="BJ171" s="17" t="s">
        <v>83</v>
      </c>
      <c r="BK171" s="201">
        <f>ROUND(I171*H171,2)</f>
        <v>0</v>
      </c>
      <c r="BL171" s="17" t="s">
        <v>570</v>
      </c>
      <c r="BM171" s="200" t="s">
        <v>1694</v>
      </c>
    </row>
    <row r="172" spans="1:65" s="2" customFormat="1" ht="24.2" customHeight="1">
      <c r="A172" s="34"/>
      <c r="B172" s="35"/>
      <c r="C172" s="241" t="s">
        <v>361</v>
      </c>
      <c r="D172" s="241" t="s">
        <v>218</v>
      </c>
      <c r="E172" s="242" t="s">
        <v>1695</v>
      </c>
      <c r="F172" s="243" t="s">
        <v>1696</v>
      </c>
      <c r="G172" s="244" t="s">
        <v>173</v>
      </c>
      <c r="H172" s="245">
        <v>82</v>
      </c>
      <c r="I172" s="246"/>
      <c r="J172" s="247">
        <f>ROUND(I172*H172,2)</f>
        <v>0</v>
      </c>
      <c r="K172" s="248"/>
      <c r="L172" s="39"/>
      <c r="M172" s="249" t="s">
        <v>1</v>
      </c>
      <c r="N172" s="250" t="s">
        <v>40</v>
      </c>
      <c r="O172" s="71"/>
      <c r="P172" s="198">
        <f>O172*H172</f>
        <v>0</v>
      </c>
      <c r="Q172" s="198">
        <v>0</v>
      </c>
      <c r="R172" s="198">
        <f>Q172*H172</f>
        <v>0</v>
      </c>
      <c r="S172" s="198">
        <v>0</v>
      </c>
      <c r="T172" s="199">
        <f>S172*H172</f>
        <v>0</v>
      </c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R172" s="200" t="s">
        <v>570</v>
      </c>
      <c r="AT172" s="200" t="s">
        <v>218</v>
      </c>
      <c r="AU172" s="200" t="s">
        <v>85</v>
      </c>
      <c r="AY172" s="17" t="s">
        <v>145</v>
      </c>
      <c r="BE172" s="201">
        <f>IF(N172="základní",J172,0)</f>
        <v>0</v>
      </c>
      <c r="BF172" s="201">
        <f>IF(N172="snížená",J172,0)</f>
        <v>0</v>
      </c>
      <c r="BG172" s="201">
        <f>IF(N172="zákl. přenesená",J172,0)</f>
        <v>0</v>
      </c>
      <c r="BH172" s="201">
        <f>IF(N172="sníž. přenesená",J172,0)</f>
        <v>0</v>
      </c>
      <c r="BI172" s="201">
        <f>IF(N172="nulová",J172,0)</f>
        <v>0</v>
      </c>
      <c r="BJ172" s="17" t="s">
        <v>83</v>
      </c>
      <c r="BK172" s="201">
        <f>ROUND(I172*H172,2)</f>
        <v>0</v>
      </c>
      <c r="BL172" s="17" t="s">
        <v>570</v>
      </c>
      <c r="BM172" s="200" t="s">
        <v>1697</v>
      </c>
    </row>
    <row r="173" spans="1:65" s="13" customFormat="1">
      <c r="B173" s="208"/>
      <c r="C173" s="209"/>
      <c r="D173" s="210" t="s">
        <v>191</v>
      </c>
      <c r="E173" s="211" t="s">
        <v>1</v>
      </c>
      <c r="F173" s="212" t="s">
        <v>1662</v>
      </c>
      <c r="G173" s="209"/>
      <c r="H173" s="211" t="s">
        <v>1</v>
      </c>
      <c r="I173" s="213"/>
      <c r="J173" s="209"/>
      <c r="K173" s="209"/>
      <c r="L173" s="214"/>
      <c r="M173" s="215"/>
      <c r="N173" s="216"/>
      <c r="O173" s="216"/>
      <c r="P173" s="216"/>
      <c r="Q173" s="216"/>
      <c r="R173" s="216"/>
      <c r="S173" s="216"/>
      <c r="T173" s="217"/>
      <c r="AT173" s="218" t="s">
        <v>191</v>
      </c>
      <c r="AU173" s="218" t="s">
        <v>85</v>
      </c>
      <c r="AV173" s="13" t="s">
        <v>83</v>
      </c>
      <c r="AW173" s="13" t="s">
        <v>32</v>
      </c>
      <c r="AX173" s="13" t="s">
        <v>75</v>
      </c>
      <c r="AY173" s="218" t="s">
        <v>145</v>
      </c>
    </row>
    <row r="174" spans="1:65" s="14" customFormat="1">
      <c r="B174" s="219"/>
      <c r="C174" s="220"/>
      <c r="D174" s="210" t="s">
        <v>191</v>
      </c>
      <c r="E174" s="221" t="s">
        <v>1</v>
      </c>
      <c r="F174" s="222" t="s">
        <v>1228</v>
      </c>
      <c r="G174" s="220"/>
      <c r="H174" s="223">
        <v>82</v>
      </c>
      <c r="I174" s="224"/>
      <c r="J174" s="220"/>
      <c r="K174" s="220"/>
      <c r="L174" s="225"/>
      <c r="M174" s="226"/>
      <c r="N174" s="227"/>
      <c r="O174" s="227"/>
      <c r="P174" s="227"/>
      <c r="Q174" s="227"/>
      <c r="R174" s="227"/>
      <c r="S174" s="227"/>
      <c r="T174" s="228"/>
      <c r="AT174" s="229" t="s">
        <v>191</v>
      </c>
      <c r="AU174" s="229" t="s">
        <v>85</v>
      </c>
      <c r="AV174" s="14" t="s">
        <v>85</v>
      </c>
      <c r="AW174" s="14" t="s">
        <v>32</v>
      </c>
      <c r="AX174" s="14" t="s">
        <v>83</v>
      </c>
      <c r="AY174" s="229" t="s">
        <v>145</v>
      </c>
    </row>
    <row r="175" spans="1:65" s="2" customFormat="1" ht="14.45" customHeight="1">
      <c r="A175" s="34"/>
      <c r="B175" s="35"/>
      <c r="C175" s="187" t="s">
        <v>365</v>
      </c>
      <c r="D175" s="187" t="s">
        <v>147</v>
      </c>
      <c r="E175" s="188" t="s">
        <v>1479</v>
      </c>
      <c r="F175" s="189" t="s">
        <v>1480</v>
      </c>
      <c r="G175" s="190" t="s">
        <v>173</v>
      </c>
      <c r="H175" s="191">
        <v>86.1</v>
      </c>
      <c r="I175" s="192"/>
      <c r="J175" s="193">
        <f>ROUND(I175*H175,2)</f>
        <v>0</v>
      </c>
      <c r="K175" s="194"/>
      <c r="L175" s="195"/>
      <c r="M175" s="196" t="s">
        <v>1</v>
      </c>
      <c r="N175" s="197" t="s">
        <v>40</v>
      </c>
      <c r="O175" s="71"/>
      <c r="P175" s="198">
        <f>O175*H175</f>
        <v>0</v>
      </c>
      <c r="Q175" s="198">
        <v>1.7000000000000001E-4</v>
      </c>
      <c r="R175" s="198">
        <f>Q175*H175</f>
        <v>1.4637000000000001E-2</v>
      </c>
      <c r="S175" s="198">
        <v>0</v>
      </c>
      <c r="T175" s="199">
        <f>S175*H175</f>
        <v>0</v>
      </c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R175" s="200" t="s">
        <v>884</v>
      </c>
      <c r="AT175" s="200" t="s">
        <v>147</v>
      </c>
      <c r="AU175" s="200" t="s">
        <v>85</v>
      </c>
      <c r="AY175" s="17" t="s">
        <v>145</v>
      </c>
      <c r="BE175" s="201">
        <f>IF(N175="základní",J175,0)</f>
        <v>0</v>
      </c>
      <c r="BF175" s="201">
        <f>IF(N175="snížená",J175,0)</f>
        <v>0</v>
      </c>
      <c r="BG175" s="201">
        <f>IF(N175="zákl. přenesená",J175,0)</f>
        <v>0</v>
      </c>
      <c r="BH175" s="201">
        <f>IF(N175="sníž. přenesená",J175,0)</f>
        <v>0</v>
      </c>
      <c r="BI175" s="201">
        <f>IF(N175="nulová",J175,0)</f>
        <v>0</v>
      </c>
      <c r="BJ175" s="17" t="s">
        <v>83</v>
      </c>
      <c r="BK175" s="201">
        <f>ROUND(I175*H175,2)</f>
        <v>0</v>
      </c>
      <c r="BL175" s="17" t="s">
        <v>884</v>
      </c>
      <c r="BM175" s="200" t="s">
        <v>1698</v>
      </c>
    </row>
    <row r="176" spans="1:65" s="13" customFormat="1">
      <c r="B176" s="208"/>
      <c r="C176" s="209"/>
      <c r="D176" s="210" t="s">
        <v>191</v>
      </c>
      <c r="E176" s="211" t="s">
        <v>1</v>
      </c>
      <c r="F176" s="212" t="s">
        <v>1699</v>
      </c>
      <c r="G176" s="209"/>
      <c r="H176" s="211" t="s">
        <v>1</v>
      </c>
      <c r="I176" s="213"/>
      <c r="J176" s="209"/>
      <c r="K176" s="209"/>
      <c r="L176" s="214"/>
      <c r="M176" s="215"/>
      <c r="N176" s="216"/>
      <c r="O176" s="216"/>
      <c r="P176" s="216"/>
      <c r="Q176" s="216"/>
      <c r="R176" s="216"/>
      <c r="S176" s="216"/>
      <c r="T176" s="217"/>
      <c r="AT176" s="218" t="s">
        <v>191</v>
      </c>
      <c r="AU176" s="218" t="s">
        <v>85</v>
      </c>
      <c r="AV176" s="13" t="s">
        <v>83</v>
      </c>
      <c r="AW176" s="13" t="s">
        <v>32</v>
      </c>
      <c r="AX176" s="13" t="s">
        <v>75</v>
      </c>
      <c r="AY176" s="218" t="s">
        <v>145</v>
      </c>
    </row>
    <row r="177" spans="1:65" s="13" customFormat="1">
      <c r="B177" s="208"/>
      <c r="C177" s="209"/>
      <c r="D177" s="210" t="s">
        <v>191</v>
      </c>
      <c r="E177" s="211" t="s">
        <v>1</v>
      </c>
      <c r="F177" s="212" t="s">
        <v>701</v>
      </c>
      <c r="G177" s="209"/>
      <c r="H177" s="211" t="s">
        <v>1</v>
      </c>
      <c r="I177" s="213"/>
      <c r="J177" s="209"/>
      <c r="K177" s="209"/>
      <c r="L177" s="214"/>
      <c r="M177" s="215"/>
      <c r="N177" s="216"/>
      <c r="O177" s="216"/>
      <c r="P177" s="216"/>
      <c r="Q177" s="216"/>
      <c r="R177" s="216"/>
      <c r="S177" s="216"/>
      <c r="T177" s="217"/>
      <c r="AT177" s="218" t="s">
        <v>191</v>
      </c>
      <c r="AU177" s="218" t="s">
        <v>85</v>
      </c>
      <c r="AV177" s="13" t="s">
        <v>83</v>
      </c>
      <c r="AW177" s="13" t="s">
        <v>32</v>
      </c>
      <c r="AX177" s="13" t="s">
        <v>75</v>
      </c>
      <c r="AY177" s="218" t="s">
        <v>145</v>
      </c>
    </row>
    <row r="178" spans="1:65" s="14" customFormat="1">
      <c r="B178" s="219"/>
      <c r="C178" s="220"/>
      <c r="D178" s="210" t="s">
        <v>191</v>
      </c>
      <c r="E178" s="221" t="s">
        <v>1228</v>
      </c>
      <c r="F178" s="222" t="s">
        <v>1700</v>
      </c>
      <c r="G178" s="220"/>
      <c r="H178" s="223">
        <v>82</v>
      </c>
      <c r="I178" s="224"/>
      <c r="J178" s="220"/>
      <c r="K178" s="220"/>
      <c r="L178" s="225"/>
      <c r="M178" s="226"/>
      <c r="N178" s="227"/>
      <c r="O178" s="227"/>
      <c r="P178" s="227"/>
      <c r="Q178" s="227"/>
      <c r="R178" s="227"/>
      <c r="S178" s="227"/>
      <c r="T178" s="228"/>
      <c r="AT178" s="229" t="s">
        <v>191</v>
      </c>
      <c r="AU178" s="229" t="s">
        <v>85</v>
      </c>
      <c r="AV178" s="14" t="s">
        <v>85</v>
      </c>
      <c r="AW178" s="14" t="s">
        <v>32</v>
      </c>
      <c r="AX178" s="14" t="s">
        <v>83</v>
      </c>
      <c r="AY178" s="229" t="s">
        <v>145</v>
      </c>
    </row>
    <row r="179" spans="1:65" s="14" customFormat="1">
      <c r="B179" s="219"/>
      <c r="C179" s="220"/>
      <c r="D179" s="210" t="s">
        <v>191</v>
      </c>
      <c r="E179" s="220"/>
      <c r="F179" s="222" t="s">
        <v>1701</v>
      </c>
      <c r="G179" s="220"/>
      <c r="H179" s="223">
        <v>86.1</v>
      </c>
      <c r="I179" s="224"/>
      <c r="J179" s="220"/>
      <c r="K179" s="220"/>
      <c r="L179" s="225"/>
      <c r="M179" s="226"/>
      <c r="N179" s="227"/>
      <c r="O179" s="227"/>
      <c r="P179" s="227"/>
      <c r="Q179" s="227"/>
      <c r="R179" s="227"/>
      <c r="S179" s="227"/>
      <c r="T179" s="228"/>
      <c r="AT179" s="229" t="s">
        <v>191</v>
      </c>
      <c r="AU179" s="229" t="s">
        <v>85</v>
      </c>
      <c r="AV179" s="14" t="s">
        <v>85</v>
      </c>
      <c r="AW179" s="14" t="s">
        <v>4</v>
      </c>
      <c r="AX179" s="14" t="s">
        <v>83</v>
      </c>
      <c r="AY179" s="229" t="s">
        <v>145</v>
      </c>
    </row>
    <row r="180" spans="1:65" s="12" customFormat="1" ht="22.9" customHeight="1">
      <c r="B180" s="171"/>
      <c r="C180" s="172"/>
      <c r="D180" s="173" t="s">
        <v>74</v>
      </c>
      <c r="E180" s="185" t="s">
        <v>1702</v>
      </c>
      <c r="F180" s="185" t="s">
        <v>1703</v>
      </c>
      <c r="G180" s="172"/>
      <c r="H180" s="172"/>
      <c r="I180" s="175"/>
      <c r="J180" s="186">
        <f>BK180</f>
        <v>0</v>
      </c>
      <c r="K180" s="172"/>
      <c r="L180" s="177"/>
      <c r="M180" s="178"/>
      <c r="N180" s="179"/>
      <c r="O180" s="179"/>
      <c r="P180" s="180">
        <f>SUM(P181:P186)</f>
        <v>0</v>
      </c>
      <c r="Q180" s="179"/>
      <c r="R180" s="180">
        <f>SUM(R181:R186)</f>
        <v>0</v>
      </c>
      <c r="S180" s="179"/>
      <c r="T180" s="181">
        <f>SUM(T181:T186)</f>
        <v>0</v>
      </c>
      <c r="AR180" s="182" t="s">
        <v>155</v>
      </c>
      <c r="AT180" s="183" t="s">
        <v>74</v>
      </c>
      <c r="AU180" s="183" t="s">
        <v>83</v>
      </c>
      <c r="AY180" s="182" t="s">
        <v>145</v>
      </c>
      <c r="BK180" s="184">
        <f>SUM(BK181:BK186)</f>
        <v>0</v>
      </c>
    </row>
    <row r="181" spans="1:65" s="2" customFormat="1" ht="24.2" customHeight="1">
      <c r="A181" s="34"/>
      <c r="B181" s="35"/>
      <c r="C181" s="187" t="s">
        <v>369</v>
      </c>
      <c r="D181" s="187" t="s">
        <v>147</v>
      </c>
      <c r="E181" s="188" t="s">
        <v>1704</v>
      </c>
      <c r="F181" s="189" t="s">
        <v>1705</v>
      </c>
      <c r="G181" s="190" t="s">
        <v>149</v>
      </c>
      <c r="H181" s="191">
        <v>1</v>
      </c>
      <c r="I181" s="192"/>
      <c r="J181" s="193">
        <f t="shared" ref="J181:J186" si="0">ROUND(I181*H181,2)</f>
        <v>0</v>
      </c>
      <c r="K181" s="194"/>
      <c r="L181" s="195"/>
      <c r="M181" s="196" t="s">
        <v>1</v>
      </c>
      <c r="N181" s="197" t="s">
        <v>40</v>
      </c>
      <c r="O181" s="71"/>
      <c r="P181" s="198">
        <f t="shared" ref="P181:P186" si="1">O181*H181</f>
        <v>0</v>
      </c>
      <c r="Q181" s="198">
        <v>0</v>
      </c>
      <c r="R181" s="198">
        <f t="shared" ref="R181:R186" si="2">Q181*H181</f>
        <v>0</v>
      </c>
      <c r="S181" s="198">
        <v>0</v>
      </c>
      <c r="T181" s="199">
        <f t="shared" ref="T181:T186" si="3">S181*H181</f>
        <v>0</v>
      </c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R181" s="200" t="s">
        <v>85</v>
      </c>
      <c r="AT181" s="200" t="s">
        <v>147</v>
      </c>
      <c r="AU181" s="200" t="s">
        <v>85</v>
      </c>
      <c r="AY181" s="17" t="s">
        <v>145</v>
      </c>
      <c r="BE181" s="201">
        <f t="shared" ref="BE181:BE186" si="4">IF(N181="základní",J181,0)</f>
        <v>0</v>
      </c>
      <c r="BF181" s="201">
        <f t="shared" ref="BF181:BF186" si="5">IF(N181="snížená",J181,0)</f>
        <v>0</v>
      </c>
      <c r="BG181" s="201">
        <f t="shared" ref="BG181:BG186" si="6">IF(N181="zákl. přenesená",J181,0)</f>
        <v>0</v>
      </c>
      <c r="BH181" s="201">
        <f t="shared" ref="BH181:BH186" si="7">IF(N181="sníž. přenesená",J181,0)</f>
        <v>0</v>
      </c>
      <c r="BI181" s="201">
        <f t="shared" ref="BI181:BI186" si="8">IF(N181="nulová",J181,0)</f>
        <v>0</v>
      </c>
      <c r="BJ181" s="17" t="s">
        <v>83</v>
      </c>
      <c r="BK181" s="201">
        <f t="shared" ref="BK181:BK186" si="9">ROUND(I181*H181,2)</f>
        <v>0</v>
      </c>
      <c r="BL181" s="17" t="s">
        <v>83</v>
      </c>
      <c r="BM181" s="200" t="s">
        <v>1706</v>
      </c>
    </row>
    <row r="182" spans="1:65" s="2" customFormat="1" ht="24.2" customHeight="1">
      <c r="A182" s="34"/>
      <c r="B182" s="35"/>
      <c r="C182" s="187" t="s">
        <v>7</v>
      </c>
      <c r="D182" s="187" t="s">
        <v>147</v>
      </c>
      <c r="E182" s="188" t="s">
        <v>1707</v>
      </c>
      <c r="F182" s="189" t="s">
        <v>1708</v>
      </c>
      <c r="G182" s="190" t="s">
        <v>149</v>
      </c>
      <c r="H182" s="191">
        <v>1</v>
      </c>
      <c r="I182" s="192"/>
      <c r="J182" s="193">
        <f t="shared" si="0"/>
        <v>0</v>
      </c>
      <c r="K182" s="194"/>
      <c r="L182" s="195"/>
      <c r="M182" s="196" t="s">
        <v>1</v>
      </c>
      <c r="N182" s="197" t="s">
        <v>40</v>
      </c>
      <c r="O182" s="71"/>
      <c r="P182" s="198">
        <f t="shared" si="1"/>
        <v>0</v>
      </c>
      <c r="Q182" s="198">
        <v>0</v>
      </c>
      <c r="R182" s="198">
        <f t="shared" si="2"/>
        <v>0</v>
      </c>
      <c r="S182" s="198">
        <v>0</v>
      </c>
      <c r="T182" s="199">
        <f t="shared" si="3"/>
        <v>0</v>
      </c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R182" s="200" t="s">
        <v>85</v>
      </c>
      <c r="AT182" s="200" t="s">
        <v>147</v>
      </c>
      <c r="AU182" s="200" t="s">
        <v>85</v>
      </c>
      <c r="AY182" s="17" t="s">
        <v>145</v>
      </c>
      <c r="BE182" s="201">
        <f t="shared" si="4"/>
        <v>0</v>
      </c>
      <c r="BF182" s="201">
        <f t="shared" si="5"/>
        <v>0</v>
      </c>
      <c r="BG182" s="201">
        <f t="shared" si="6"/>
        <v>0</v>
      </c>
      <c r="BH182" s="201">
        <f t="shared" si="7"/>
        <v>0</v>
      </c>
      <c r="BI182" s="201">
        <f t="shared" si="8"/>
        <v>0</v>
      </c>
      <c r="BJ182" s="17" t="s">
        <v>83</v>
      </c>
      <c r="BK182" s="201">
        <f t="shared" si="9"/>
        <v>0</v>
      </c>
      <c r="BL182" s="17" t="s">
        <v>83</v>
      </c>
      <c r="BM182" s="200" t="s">
        <v>1709</v>
      </c>
    </row>
    <row r="183" spans="1:65" s="2" customFormat="1" ht="24.2" customHeight="1">
      <c r="A183" s="34"/>
      <c r="B183" s="35"/>
      <c r="C183" s="241" t="s">
        <v>376</v>
      </c>
      <c r="D183" s="241" t="s">
        <v>218</v>
      </c>
      <c r="E183" s="242" t="s">
        <v>1710</v>
      </c>
      <c r="F183" s="243" t="s">
        <v>1711</v>
      </c>
      <c r="G183" s="244" t="s">
        <v>159</v>
      </c>
      <c r="H183" s="245">
        <v>4</v>
      </c>
      <c r="I183" s="246"/>
      <c r="J183" s="247">
        <f t="shared" si="0"/>
        <v>0</v>
      </c>
      <c r="K183" s="248"/>
      <c r="L183" s="39"/>
      <c r="M183" s="249" t="s">
        <v>1</v>
      </c>
      <c r="N183" s="250" t="s">
        <v>40</v>
      </c>
      <c r="O183" s="71"/>
      <c r="P183" s="198">
        <f t="shared" si="1"/>
        <v>0</v>
      </c>
      <c r="Q183" s="198">
        <v>0</v>
      </c>
      <c r="R183" s="198">
        <f t="shared" si="2"/>
        <v>0</v>
      </c>
      <c r="S183" s="198">
        <v>0</v>
      </c>
      <c r="T183" s="199">
        <f t="shared" si="3"/>
        <v>0</v>
      </c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R183" s="200" t="s">
        <v>83</v>
      </c>
      <c r="AT183" s="200" t="s">
        <v>218</v>
      </c>
      <c r="AU183" s="200" t="s">
        <v>85</v>
      </c>
      <c r="AY183" s="17" t="s">
        <v>145</v>
      </c>
      <c r="BE183" s="201">
        <f t="shared" si="4"/>
        <v>0</v>
      </c>
      <c r="BF183" s="201">
        <f t="shared" si="5"/>
        <v>0</v>
      </c>
      <c r="BG183" s="201">
        <f t="shared" si="6"/>
        <v>0</v>
      </c>
      <c r="BH183" s="201">
        <f t="shared" si="7"/>
        <v>0</v>
      </c>
      <c r="BI183" s="201">
        <f t="shared" si="8"/>
        <v>0</v>
      </c>
      <c r="BJ183" s="17" t="s">
        <v>83</v>
      </c>
      <c r="BK183" s="201">
        <f t="shared" si="9"/>
        <v>0</v>
      </c>
      <c r="BL183" s="17" t="s">
        <v>83</v>
      </c>
      <c r="BM183" s="200" t="s">
        <v>1712</v>
      </c>
    </row>
    <row r="184" spans="1:65" s="2" customFormat="1" ht="24.2" customHeight="1">
      <c r="A184" s="34"/>
      <c r="B184" s="35"/>
      <c r="C184" s="241" t="s">
        <v>380</v>
      </c>
      <c r="D184" s="241" t="s">
        <v>218</v>
      </c>
      <c r="E184" s="242" t="s">
        <v>1713</v>
      </c>
      <c r="F184" s="243" t="s">
        <v>1714</v>
      </c>
      <c r="G184" s="244" t="s">
        <v>159</v>
      </c>
      <c r="H184" s="245">
        <v>2</v>
      </c>
      <c r="I184" s="246"/>
      <c r="J184" s="247">
        <f t="shared" si="0"/>
        <v>0</v>
      </c>
      <c r="K184" s="248"/>
      <c r="L184" s="39"/>
      <c r="M184" s="249" t="s">
        <v>1</v>
      </c>
      <c r="N184" s="250" t="s">
        <v>40</v>
      </c>
      <c r="O184" s="71"/>
      <c r="P184" s="198">
        <f t="shared" si="1"/>
        <v>0</v>
      </c>
      <c r="Q184" s="198">
        <v>0</v>
      </c>
      <c r="R184" s="198">
        <f t="shared" si="2"/>
        <v>0</v>
      </c>
      <c r="S184" s="198">
        <v>0</v>
      </c>
      <c r="T184" s="199">
        <f t="shared" si="3"/>
        <v>0</v>
      </c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R184" s="200" t="s">
        <v>570</v>
      </c>
      <c r="AT184" s="200" t="s">
        <v>218</v>
      </c>
      <c r="AU184" s="200" t="s">
        <v>85</v>
      </c>
      <c r="AY184" s="17" t="s">
        <v>145</v>
      </c>
      <c r="BE184" s="201">
        <f t="shared" si="4"/>
        <v>0</v>
      </c>
      <c r="BF184" s="201">
        <f t="shared" si="5"/>
        <v>0</v>
      </c>
      <c r="BG184" s="201">
        <f t="shared" si="6"/>
        <v>0</v>
      </c>
      <c r="BH184" s="201">
        <f t="shared" si="7"/>
        <v>0</v>
      </c>
      <c r="BI184" s="201">
        <f t="shared" si="8"/>
        <v>0</v>
      </c>
      <c r="BJ184" s="17" t="s">
        <v>83</v>
      </c>
      <c r="BK184" s="201">
        <f t="shared" si="9"/>
        <v>0</v>
      </c>
      <c r="BL184" s="17" t="s">
        <v>570</v>
      </c>
      <c r="BM184" s="200" t="s">
        <v>1715</v>
      </c>
    </row>
    <row r="185" spans="1:65" s="2" customFormat="1" ht="14.45" customHeight="1">
      <c r="A185" s="34"/>
      <c r="B185" s="35"/>
      <c r="C185" s="241" t="s">
        <v>385</v>
      </c>
      <c r="D185" s="241" t="s">
        <v>218</v>
      </c>
      <c r="E185" s="242" t="s">
        <v>1716</v>
      </c>
      <c r="F185" s="243" t="s">
        <v>1717</v>
      </c>
      <c r="G185" s="244" t="s">
        <v>159</v>
      </c>
      <c r="H185" s="245">
        <v>1</v>
      </c>
      <c r="I185" s="246"/>
      <c r="J185" s="247">
        <f t="shared" si="0"/>
        <v>0</v>
      </c>
      <c r="K185" s="248"/>
      <c r="L185" s="39"/>
      <c r="M185" s="249" t="s">
        <v>1</v>
      </c>
      <c r="N185" s="250" t="s">
        <v>40</v>
      </c>
      <c r="O185" s="71"/>
      <c r="P185" s="198">
        <f t="shared" si="1"/>
        <v>0</v>
      </c>
      <c r="Q185" s="198">
        <v>0</v>
      </c>
      <c r="R185" s="198">
        <f t="shared" si="2"/>
        <v>0</v>
      </c>
      <c r="S185" s="198">
        <v>0</v>
      </c>
      <c r="T185" s="199">
        <f t="shared" si="3"/>
        <v>0</v>
      </c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R185" s="200" t="s">
        <v>83</v>
      </c>
      <c r="AT185" s="200" t="s">
        <v>218</v>
      </c>
      <c r="AU185" s="200" t="s">
        <v>85</v>
      </c>
      <c r="AY185" s="17" t="s">
        <v>145</v>
      </c>
      <c r="BE185" s="201">
        <f t="shared" si="4"/>
        <v>0</v>
      </c>
      <c r="BF185" s="201">
        <f t="shared" si="5"/>
        <v>0</v>
      </c>
      <c r="BG185" s="201">
        <f t="shared" si="6"/>
        <v>0</v>
      </c>
      <c r="BH185" s="201">
        <f t="shared" si="7"/>
        <v>0</v>
      </c>
      <c r="BI185" s="201">
        <f t="shared" si="8"/>
        <v>0</v>
      </c>
      <c r="BJ185" s="17" t="s">
        <v>83</v>
      </c>
      <c r="BK185" s="201">
        <f t="shared" si="9"/>
        <v>0</v>
      </c>
      <c r="BL185" s="17" t="s">
        <v>83</v>
      </c>
      <c r="BM185" s="200" t="s">
        <v>1718</v>
      </c>
    </row>
    <row r="186" spans="1:65" s="2" customFormat="1" ht="14.45" customHeight="1">
      <c r="A186" s="34"/>
      <c r="B186" s="35"/>
      <c r="C186" s="241" t="s">
        <v>390</v>
      </c>
      <c r="D186" s="241" t="s">
        <v>218</v>
      </c>
      <c r="E186" s="242" t="s">
        <v>1719</v>
      </c>
      <c r="F186" s="243" t="s">
        <v>1720</v>
      </c>
      <c r="G186" s="244" t="s">
        <v>159</v>
      </c>
      <c r="H186" s="245">
        <v>1</v>
      </c>
      <c r="I186" s="246"/>
      <c r="J186" s="247">
        <f t="shared" si="0"/>
        <v>0</v>
      </c>
      <c r="K186" s="248"/>
      <c r="L186" s="39"/>
      <c r="M186" s="249" t="s">
        <v>1</v>
      </c>
      <c r="N186" s="250" t="s">
        <v>40</v>
      </c>
      <c r="O186" s="71"/>
      <c r="P186" s="198">
        <f t="shared" si="1"/>
        <v>0</v>
      </c>
      <c r="Q186" s="198">
        <v>0</v>
      </c>
      <c r="R186" s="198">
        <f t="shared" si="2"/>
        <v>0</v>
      </c>
      <c r="S186" s="198">
        <v>0</v>
      </c>
      <c r="T186" s="199">
        <f t="shared" si="3"/>
        <v>0</v>
      </c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R186" s="200" t="s">
        <v>570</v>
      </c>
      <c r="AT186" s="200" t="s">
        <v>218</v>
      </c>
      <c r="AU186" s="200" t="s">
        <v>85</v>
      </c>
      <c r="AY186" s="17" t="s">
        <v>145</v>
      </c>
      <c r="BE186" s="201">
        <f t="shared" si="4"/>
        <v>0</v>
      </c>
      <c r="BF186" s="201">
        <f t="shared" si="5"/>
        <v>0</v>
      </c>
      <c r="BG186" s="201">
        <f t="shared" si="6"/>
        <v>0</v>
      </c>
      <c r="BH186" s="201">
        <f t="shared" si="7"/>
        <v>0</v>
      </c>
      <c r="BI186" s="201">
        <f t="shared" si="8"/>
        <v>0</v>
      </c>
      <c r="BJ186" s="17" t="s">
        <v>83</v>
      </c>
      <c r="BK186" s="201">
        <f t="shared" si="9"/>
        <v>0</v>
      </c>
      <c r="BL186" s="17" t="s">
        <v>570</v>
      </c>
      <c r="BM186" s="200" t="s">
        <v>1721</v>
      </c>
    </row>
    <row r="187" spans="1:65" s="12" customFormat="1" ht="22.9" customHeight="1">
      <c r="B187" s="171"/>
      <c r="C187" s="172"/>
      <c r="D187" s="173" t="s">
        <v>74</v>
      </c>
      <c r="E187" s="185" t="s">
        <v>1035</v>
      </c>
      <c r="F187" s="185" t="s">
        <v>1036</v>
      </c>
      <c r="G187" s="172"/>
      <c r="H187" s="172"/>
      <c r="I187" s="175"/>
      <c r="J187" s="186">
        <f>BK187</f>
        <v>0</v>
      </c>
      <c r="K187" s="172"/>
      <c r="L187" s="177"/>
      <c r="M187" s="178"/>
      <c r="N187" s="179"/>
      <c r="O187" s="179"/>
      <c r="P187" s="180">
        <f>SUM(P188:P214)</f>
        <v>0</v>
      </c>
      <c r="Q187" s="179"/>
      <c r="R187" s="180">
        <f>SUM(R188:R214)</f>
        <v>117.761218</v>
      </c>
      <c r="S187" s="179"/>
      <c r="T187" s="181">
        <f>SUM(T188:T214)</f>
        <v>0</v>
      </c>
      <c r="AR187" s="182" t="s">
        <v>155</v>
      </c>
      <c r="AT187" s="183" t="s">
        <v>74</v>
      </c>
      <c r="AU187" s="183" t="s">
        <v>83</v>
      </c>
      <c r="AY187" s="182" t="s">
        <v>145</v>
      </c>
      <c r="BK187" s="184">
        <f>SUM(BK188:BK214)</f>
        <v>0</v>
      </c>
    </row>
    <row r="188" spans="1:65" s="2" customFormat="1" ht="24.2" customHeight="1">
      <c r="A188" s="34"/>
      <c r="B188" s="35"/>
      <c r="C188" s="241" t="s">
        <v>394</v>
      </c>
      <c r="D188" s="241" t="s">
        <v>218</v>
      </c>
      <c r="E188" s="242" t="s">
        <v>1611</v>
      </c>
      <c r="F188" s="243" t="s">
        <v>1612</v>
      </c>
      <c r="G188" s="244" t="s">
        <v>173</v>
      </c>
      <c r="H188" s="245">
        <v>578</v>
      </c>
      <c r="I188" s="246"/>
      <c r="J188" s="247">
        <f>ROUND(I188*H188,2)</f>
        <v>0</v>
      </c>
      <c r="K188" s="248"/>
      <c r="L188" s="39"/>
      <c r="M188" s="249" t="s">
        <v>1</v>
      </c>
      <c r="N188" s="250" t="s">
        <v>40</v>
      </c>
      <c r="O188" s="71"/>
      <c r="P188" s="198">
        <f>O188*H188</f>
        <v>0</v>
      </c>
      <c r="Q188" s="198">
        <v>0</v>
      </c>
      <c r="R188" s="198">
        <f>Q188*H188</f>
        <v>0</v>
      </c>
      <c r="S188" s="198">
        <v>0</v>
      </c>
      <c r="T188" s="199">
        <f>S188*H188</f>
        <v>0</v>
      </c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R188" s="200" t="s">
        <v>570</v>
      </c>
      <c r="AT188" s="200" t="s">
        <v>218</v>
      </c>
      <c r="AU188" s="200" t="s">
        <v>85</v>
      </c>
      <c r="AY188" s="17" t="s">
        <v>145</v>
      </c>
      <c r="BE188" s="201">
        <f>IF(N188="základní",J188,0)</f>
        <v>0</v>
      </c>
      <c r="BF188" s="201">
        <f>IF(N188="snížená",J188,0)</f>
        <v>0</v>
      </c>
      <c r="BG188" s="201">
        <f>IF(N188="zákl. přenesená",J188,0)</f>
        <v>0</v>
      </c>
      <c r="BH188" s="201">
        <f>IF(N188="sníž. přenesená",J188,0)</f>
        <v>0</v>
      </c>
      <c r="BI188" s="201">
        <f>IF(N188="nulová",J188,0)</f>
        <v>0</v>
      </c>
      <c r="BJ188" s="17" t="s">
        <v>83</v>
      </c>
      <c r="BK188" s="201">
        <f>ROUND(I188*H188,2)</f>
        <v>0</v>
      </c>
      <c r="BL188" s="17" t="s">
        <v>570</v>
      </c>
      <c r="BM188" s="200" t="s">
        <v>1722</v>
      </c>
    </row>
    <row r="189" spans="1:65" s="14" customFormat="1">
      <c r="B189" s="219"/>
      <c r="C189" s="220"/>
      <c r="D189" s="210" t="s">
        <v>191</v>
      </c>
      <c r="E189" s="221" t="s">
        <v>1</v>
      </c>
      <c r="F189" s="222" t="s">
        <v>1229</v>
      </c>
      <c r="G189" s="220"/>
      <c r="H189" s="223">
        <v>578</v>
      </c>
      <c r="I189" s="224"/>
      <c r="J189" s="220"/>
      <c r="K189" s="220"/>
      <c r="L189" s="225"/>
      <c r="M189" s="226"/>
      <c r="N189" s="227"/>
      <c r="O189" s="227"/>
      <c r="P189" s="227"/>
      <c r="Q189" s="227"/>
      <c r="R189" s="227"/>
      <c r="S189" s="227"/>
      <c r="T189" s="228"/>
      <c r="AT189" s="229" t="s">
        <v>191</v>
      </c>
      <c r="AU189" s="229" t="s">
        <v>85</v>
      </c>
      <c r="AV189" s="14" t="s">
        <v>85</v>
      </c>
      <c r="AW189" s="14" t="s">
        <v>32</v>
      </c>
      <c r="AX189" s="14" t="s">
        <v>83</v>
      </c>
      <c r="AY189" s="229" t="s">
        <v>145</v>
      </c>
    </row>
    <row r="190" spans="1:65" s="2" customFormat="1" ht="24.2" customHeight="1">
      <c r="A190" s="34"/>
      <c r="B190" s="35"/>
      <c r="C190" s="241" t="s">
        <v>398</v>
      </c>
      <c r="D190" s="241" t="s">
        <v>218</v>
      </c>
      <c r="E190" s="242" t="s">
        <v>1615</v>
      </c>
      <c r="F190" s="243" t="s">
        <v>1616</v>
      </c>
      <c r="G190" s="244" t="s">
        <v>173</v>
      </c>
      <c r="H190" s="245">
        <v>578</v>
      </c>
      <c r="I190" s="246"/>
      <c r="J190" s="247">
        <f>ROUND(I190*H190,2)</f>
        <v>0</v>
      </c>
      <c r="K190" s="248"/>
      <c r="L190" s="39"/>
      <c r="M190" s="249" t="s">
        <v>1</v>
      </c>
      <c r="N190" s="250" t="s">
        <v>40</v>
      </c>
      <c r="O190" s="71"/>
      <c r="P190" s="198">
        <f>O190*H190</f>
        <v>0</v>
      </c>
      <c r="Q190" s="198">
        <v>0.20300000000000001</v>
      </c>
      <c r="R190" s="198">
        <f>Q190*H190</f>
        <v>117.334</v>
      </c>
      <c r="S190" s="198">
        <v>0</v>
      </c>
      <c r="T190" s="199">
        <f>S190*H190</f>
        <v>0</v>
      </c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R190" s="200" t="s">
        <v>570</v>
      </c>
      <c r="AT190" s="200" t="s">
        <v>218</v>
      </c>
      <c r="AU190" s="200" t="s">
        <v>85</v>
      </c>
      <c r="AY190" s="17" t="s">
        <v>145</v>
      </c>
      <c r="BE190" s="201">
        <f>IF(N190="základní",J190,0)</f>
        <v>0</v>
      </c>
      <c r="BF190" s="201">
        <f>IF(N190="snížená",J190,0)</f>
        <v>0</v>
      </c>
      <c r="BG190" s="201">
        <f>IF(N190="zákl. přenesená",J190,0)</f>
        <v>0</v>
      </c>
      <c r="BH190" s="201">
        <f>IF(N190="sníž. přenesená",J190,0)</f>
        <v>0</v>
      </c>
      <c r="BI190" s="201">
        <f>IF(N190="nulová",J190,0)</f>
        <v>0</v>
      </c>
      <c r="BJ190" s="17" t="s">
        <v>83</v>
      </c>
      <c r="BK190" s="201">
        <f>ROUND(I190*H190,2)</f>
        <v>0</v>
      </c>
      <c r="BL190" s="17" t="s">
        <v>570</v>
      </c>
      <c r="BM190" s="200" t="s">
        <v>1723</v>
      </c>
    </row>
    <row r="191" spans="1:65" s="14" customFormat="1">
      <c r="B191" s="219"/>
      <c r="C191" s="220"/>
      <c r="D191" s="210" t="s">
        <v>191</v>
      </c>
      <c r="E191" s="221" t="s">
        <v>1</v>
      </c>
      <c r="F191" s="222" t="s">
        <v>1229</v>
      </c>
      <c r="G191" s="220"/>
      <c r="H191" s="223">
        <v>578</v>
      </c>
      <c r="I191" s="224"/>
      <c r="J191" s="220"/>
      <c r="K191" s="220"/>
      <c r="L191" s="225"/>
      <c r="M191" s="226"/>
      <c r="N191" s="227"/>
      <c r="O191" s="227"/>
      <c r="P191" s="227"/>
      <c r="Q191" s="227"/>
      <c r="R191" s="227"/>
      <c r="S191" s="227"/>
      <c r="T191" s="228"/>
      <c r="AT191" s="229" t="s">
        <v>191</v>
      </c>
      <c r="AU191" s="229" t="s">
        <v>85</v>
      </c>
      <c r="AV191" s="14" t="s">
        <v>85</v>
      </c>
      <c r="AW191" s="14" t="s">
        <v>32</v>
      </c>
      <c r="AX191" s="14" t="s">
        <v>83</v>
      </c>
      <c r="AY191" s="229" t="s">
        <v>145</v>
      </c>
    </row>
    <row r="192" spans="1:65" s="2" customFormat="1" ht="14.45" customHeight="1">
      <c r="A192" s="34"/>
      <c r="B192" s="35"/>
      <c r="C192" s="241" t="s">
        <v>402</v>
      </c>
      <c r="D192" s="241" t="s">
        <v>218</v>
      </c>
      <c r="E192" s="242" t="s">
        <v>1618</v>
      </c>
      <c r="F192" s="243" t="s">
        <v>1619</v>
      </c>
      <c r="G192" s="244" t="s">
        <v>159</v>
      </c>
      <c r="H192" s="245">
        <v>3</v>
      </c>
      <c r="I192" s="246"/>
      <c r="J192" s="247">
        <f>ROUND(I192*H192,2)</f>
        <v>0</v>
      </c>
      <c r="K192" s="248"/>
      <c r="L192" s="39"/>
      <c r="M192" s="249" t="s">
        <v>1</v>
      </c>
      <c r="N192" s="250" t="s">
        <v>40</v>
      </c>
      <c r="O192" s="71"/>
      <c r="P192" s="198">
        <f>O192*H192</f>
        <v>0</v>
      </c>
      <c r="Q192" s="198">
        <v>7.6E-3</v>
      </c>
      <c r="R192" s="198">
        <f>Q192*H192</f>
        <v>2.2800000000000001E-2</v>
      </c>
      <c r="S192" s="198">
        <v>0</v>
      </c>
      <c r="T192" s="199">
        <f>S192*H192</f>
        <v>0</v>
      </c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R192" s="200" t="s">
        <v>570</v>
      </c>
      <c r="AT192" s="200" t="s">
        <v>218</v>
      </c>
      <c r="AU192" s="200" t="s">
        <v>85</v>
      </c>
      <c r="AY192" s="17" t="s">
        <v>145</v>
      </c>
      <c r="BE192" s="201">
        <f>IF(N192="základní",J192,0)</f>
        <v>0</v>
      </c>
      <c r="BF192" s="201">
        <f>IF(N192="snížená",J192,0)</f>
        <v>0</v>
      </c>
      <c r="BG192" s="201">
        <f>IF(N192="zákl. přenesená",J192,0)</f>
        <v>0</v>
      </c>
      <c r="BH192" s="201">
        <f>IF(N192="sníž. přenesená",J192,0)</f>
        <v>0</v>
      </c>
      <c r="BI192" s="201">
        <f>IF(N192="nulová",J192,0)</f>
        <v>0</v>
      </c>
      <c r="BJ192" s="17" t="s">
        <v>83</v>
      </c>
      <c r="BK192" s="201">
        <f>ROUND(I192*H192,2)</f>
        <v>0</v>
      </c>
      <c r="BL192" s="17" t="s">
        <v>570</v>
      </c>
      <c r="BM192" s="200" t="s">
        <v>1724</v>
      </c>
    </row>
    <row r="193" spans="1:65" s="2" customFormat="1" ht="24.2" customHeight="1">
      <c r="A193" s="34"/>
      <c r="B193" s="35"/>
      <c r="C193" s="241" t="s">
        <v>406</v>
      </c>
      <c r="D193" s="241" t="s">
        <v>218</v>
      </c>
      <c r="E193" s="242" t="s">
        <v>1725</v>
      </c>
      <c r="F193" s="243" t="s">
        <v>1726</v>
      </c>
      <c r="G193" s="244" t="s">
        <v>173</v>
      </c>
      <c r="H193" s="245">
        <v>506</v>
      </c>
      <c r="I193" s="246"/>
      <c r="J193" s="247">
        <f>ROUND(I193*H193,2)</f>
        <v>0</v>
      </c>
      <c r="K193" s="248"/>
      <c r="L193" s="39"/>
      <c r="M193" s="249" t="s">
        <v>1</v>
      </c>
      <c r="N193" s="250" t="s">
        <v>40</v>
      </c>
      <c r="O193" s="71"/>
      <c r="P193" s="198">
        <f>O193*H193</f>
        <v>0</v>
      </c>
      <c r="Q193" s="198">
        <v>0</v>
      </c>
      <c r="R193" s="198">
        <f>Q193*H193</f>
        <v>0</v>
      </c>
      <c r="S193" s="198">
        <v>0</v>
      </c>
      <c r="T193" s="199">
        <f>S193*H193</f>
        <v>0</v>
      </c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R193" s="200" t="s">
        <v>570</v>
      </c>
      <c r="AT193" s="200" t="s">
        <v>218</v>
      </c>
      <c r="AU193" s="200" t="s">
        <v>85</v>
      </c>
      <c r="AY193" s="17" t="s">
        <v>145</v>
      </c>
      <c r="BE193" s="201">
        <f>IF(N193="základní",J193,0)</f>
        <v>0</v>
      </c>
      <c r="BF193" s="201">
        <f>IF(N193="snížená",J193,0)</f>
        <v>0</v>
      </c>
      <c r="BG193" s="201">
        <f>IF(N193="zákl. přenesená",J193,0)</f>
        <v>0</v>
      </c>
      <c r="BH193" s="201">
        <f>IF(N193="sníž. přenesená",J193,0)</f>
        <v>0</v>
      </c>
      <c r="BI193" s="201">
        <f>IF(N193="nulová",J193,0)</f>
        <v>0</v>
      </c>
      <c r="BJ193" s="17" t="s">
        <v>83</v>
      </c>
      <c r="BK193" s="201">
        <f>ROUND(I193*H193,2)</f>
        <v>0</v>
      </c>
      <c r="BL193" s="17" t="s">
        <v>570</v>
      </c>
      <c r="BM193" s="200" t="s">
        <v>1727</v>
      </c>
    </row>
    <row r="194" spans="1:65" s="13" customFormat="1">
      <c r="B194" s="208"/>
      <c r="C194" s="209"/>
      <c r="D194" s="210" t="s">
        <v>191</v>
      </c>
      <c r="E194" s="211" t="s">
        <v>1</v>
      </c>
      <c r="F194" s="212" t="s">
        <v>1662</v>
      </c>
      <c r="G194" s="209"/>
      <c r="H194" s="211" t="s">
        <v>1</v>
      </c>
      <c r="I194" s="213"/>
      <c r="J194" s="209"/>
      <c r="K194" s="209"/>
      <c r="L194" s="214"/>
      <c r="M194" s="215"/>
      <c r="N194" s="216"/>
      <c r="O194" s="216"/>
      <c r="P194" s="216"/>
      <c r="Q194" s="216"/>
      <c r="R194" s="216"/>
      <c r="S194" s="216"/>
      <c r="T194" s="217"/>
      <c r="AT194" s="218" t="s">
        <v>191</v>
      </c>
      <c r="AU194" s="218" t="s">
        <v>85</v>
      </c>
      <c r="AV194" s="13" t="s">
        <v>83</v>
      </c>
      <c r="AW194" s="13" t="s">
        <v>32</v>
      </c>
      <c r="AX194" s="13" t="s">
        <v>75</v>
      </c>
      <c r="AY194" s="218" t="s">
        <v>145</v>
      </c>
    </row>
    <row r="195" spans="1:65" s="14" customFormat="1">
      <c r="B195" s="219"/>
      <c r="C195" s="220"/>
      <c r="D195" s="210" t="s">
        <v>191</v>
      </c>
      <c r="E195" s="221" t="s">
        <v>1</v>
      </c>
      <c r="F195" s="222" t="s">
        <v>1655</v>
      </c>
      <c r="G195" s="220"/>
      <c r="H195" s="223">
        <v>506</v>
      </c>
      <c r="I195" s="224"/>
      <c r="J195" s="220"/>
      <c r="K195" s="220"/>
      <c r="L195" s="225"/>
      <c r="M195" s="226"/>
      <c r="N195" s="227"/>
      <c r="O195" s="227"/>
      <c r="P195" s="227"/>
      <c r="Q195" s="227"/>
      <c r="R195" s="227"/>
      <c r="S195" s="227"/>
      <c r="T195" s="228"/>
      <c r="AT195" s="229" t="s">
        <v>191</v>
      </c>
      <c r="AU195" s="229" t="s">
        <v>85</v>
      </c>
      <c r="AV195" s="14" t="s">
        <v>85</v>
      </c>
      <c r="AW195" s="14" t="s">
        <v>32</v>
      </c>
      <c r="AX195" s="14" t="s">
        <v>83</v>
      </c>
      <c r="AY195" s="229" t="s">
        <v>145</v>
      </c>
    </row>
    <row r="196" spans="1:65" s="2" customFormat="1" ht="24.2" customHeight="1">
      <c r="A196" s="34"/>
      <c r="B196" s="35"/>
      <c r="C196" s="187" t="s">
        <v>411</v>
      </c>
      <c r="D196" s="187" t="s">
        <v>147</v>
      </c>
      <c r="E196" s="188" t="s">
        <v>1728</v>
      </c>
      <c r="F196" s="189" t="s">
        <v>1729</v>
      </c>
      <c r="G196" s="190" t="s">
        <v>173</v>
      </c>
      <c r="H196" s="191">
        <v>531.29999999999995</v>
      </c>
      <c r="I196" s="192"/>
      <c r="J196" s="193">
        <f>ROUND(I196*H196,2)</f>
        <v>0</v>
      </c>
      <c r="K196" s="194"/>
      <c r="L196" s="195"/>
      <c r="M196" s="196" t="s">
        <v>1</v>
      </c>
      <c r="N196" s="197" t="s">
        <v>40</v>
      </c>
      <c r="O196" s="71"/>
      <c r="P196" s="198">
        <f>O196*H196</f>
        <v>0</v>
      </c>
      <c r="Q196" s="198">
        <v>2.7E-4</v>
      </c>
      <c r="R196" s="198">
        <f>Q196*H196</f>
        <v>0.143451</v>
      </c>
      <c r="S196" s="198">
        <v>0</v>
      </c>
      <c r="T196" s="199">
        <f>S196*H196</f>
        <v>0</v>
      </c>
      <c r="U196" s="34"/>
      <c r="V196" s="34"/>
      <c r="W196" s="34"/>
      <c r="X196" s="34"/>
      <c r="Y196" s="34"/>
      <c r="Z196" s="34"/>
      <c r="AA196" s="34"/>
      <c r="AB196" s="34"/>
      <c r="AC196" s="34"/>
      <c r="AD196" s="34"/>
      <c r="AE196" s="34"/>
      <c r="AR196" s="200" t="s">
        <v>884</v>
      </c>
      <c r="AT196" s="200" t="s">
        <v>147</v>
      </c>
      <c r="AU196" s="200" t="s">
        <v>85</v>
      </c>
      <c r="AY196" s="17" t="s">
        <v>145</v>
      </c>
      <c r="BE196" s="201">
        <f>IF(N196="základní",J196,0)</f>
        <v>0</v>
      </c>
      <c r="BF196" s="201">
        <f>IF(N196="snížená",J196,0)</f>
        <v>0</v>
      </c>
      <c r="BG196" s="201">
        <f>IF(N196="zákl. přenesená",J196,0)</f>
        <v>0</v>
      </c>
      <c r="BH196" s="201">
        <f>IF(N196="sníž. přenesená",J196,0)</f>
        <v>0</v>
      </c>
      <c r="BI196" s="201">
        <f>IF(N196="nulová",J196,0)</f>
        <v>0</v>
      </c>
      <c r="BJ196" s="17" t="s">
        <v>83</v>
      </c>
      <c r="BK196" s="201">
        <f>ROUND(I196*H196,2)</f>
        <v>0</v>
      </c>
      <c r="BL196" s="17" t="s">
        <v>884</v>
      </c>
      <c r="BM196" s="200" t="s">
        <v>1730</v>
      </c>
    </row>
    <row r="197" spans="1:65" s="13" customFormat="1">
      <c r="B197" s="208"/>
      <c r="C197" s="209"/>
      <c r="D197" s="210" t="s">
        <v>191</v>
      </c>
      <c r="E197" s="211" t="s">
        <v>1</v>
      </c>
      <c r="F197" s="212" t="s">
        <v>701</v>
      </c>
      <c r="G197" s="209"/>
      <c r="H197" s="211" t="s">
        <v>1</v>
      </c>
      <c r="I197" s="213"/>
      <c r="J197" s="209"/>
      <c r="K197" s="209"/>
      <c r="L197" s="214"/>
      <c r="M197" s="215"/>
      <c r="N197" s="216"/>
      <c r="O197" s="216"/>
      <c r="P197" s="216"/>
      <c r="Q197" s="216"/>
      <c r="R197" s="216"/>
      <c r="S197" s="216"/>
      <c r="T197" s="217"/>
      <c r="AT197" s="218" t="s">
        <v>191</v>
      </c>
      <c r="AU197" s="218" t="s">
        <v>85</v>
      </c>
      <c r="AV197" s="13" t="s">
        <v>83</v>
      </c>
      <c r="AW197" s="13" t="s">
        <v>32</v>
      </c>
      <c r="AX197" s="13" t="s">
        <v>75</v>
      </c>
      <c r="AY197" s="218" t="s">
        <v>145</v>
      </c>
    </row>
    <row r="198" spans="1:65" s="14" customFormat="1">
      <c r="B198" s="219"/>
      <c r="C198" s="220"/>
      <c r="D198" s="210" t="s">
        <v>191</v>
      </c>
      <c r="E198" s="221" t="s">
        <v>1655</v>
      </c>
      <c r="F198" s="222" t="s">
        <v>1731</v>
      </c>
      <c r="G198" s="220"/>
      <c r="H198" s="223">
        <v>506</v>
      </c>
      <c r="I198" s="224"/>
      <c r="J198" s="220"/>
      <c r="K198" s="220"/>
      <c r="L198" s="225"/>
      <c r="M198" s="226"/>
      <c r="N198" s="227"/>
      <c r="O198" s="227"/>
      <c r="P198" s="227"/>
      <c r="Q198" s="227"/>
      <c r="R198" s="227"/>
      <c r="S198" s="227"/>
      <c r="T198" s="228"/>
      <c r="AT198" s="229" t="s">
        <v>191</v>
      </c>
      <c r="AU198" s="229" t="s">
        <v>85</v>
      </c>
      <c r="AV198" s="14" t="s">
        <v>85</v>
      </c>
      <c r="AW198" s="14" t="s">
        <v>32</v>
      </c>
      <c r="AX198" s="14" t="s">
        <v>83</v>
      </c>
      <c r="AY198" s="229" t="s">
        <v>145</v>
      </c>
    </row>
    <row r="199" spans="1:65" s="14" customFormat="1">
      <c r="B199" s="219"/>
      <c r="C199" s="220"/>
      <c r="D199" s="210" t="s">
        <v>191</v>
      </c>
      <c r="E199" s="220"/>
      <c r="F199" s="222" t="s">
        <v>1732</v>
      </c>
      <c r="G199" s="220"/>
      <c r="H199" s="223">
        <v>531.29999999999995</v>
      </c>
      <c r="I199" s="224"/>
      <c r="J199" s="220"/>
      <c r="K199" s="220"/>
      <c r="L199" s="225"/>
      <c r="M199" s="226"/>
      <c r="N199" s="227"/>
      <c r="O199" s="227"/>
      <c r="P199" s="227"/>
      <c r="Q199" s="227"/>
      <c r="R199" s="227"/>
      <c r="S199" s="227"/>
      <c r="T199" s="228"/>
      <c r="AT199" s="229" t="s">
        <v>191</v>
      </c>
      <c r="AU199" s="229" t="s">
        <v>85</v>
      </c>
      <c r="AV199" s="14" t="s">
        <v>85</v>
      </c>
      <c r="AW199" s="14" t="s">
        <v>4</v>
      </c>
      <c r="AX199" s="14" t="s">
        <v>83</v>
      </c>
      <c r="AY199" s="229" t="s">
        <v>145</v>
      </c>
    </row>
    <row r="200" spans="1:65" s="2" customFormat="1" ht="24.2" customHeight="1">
      <c r="A200" s="34"/>
      <c r="B200" s="35"/>
      <c r="C200" s="187" t="s">
        <v>416</v>
      </c>
      <c r="D200" s="187" t="s">
        <v>147</v>
      </c>
      <c r="E200" s="188" t="s">
        <v>1733</v>
      </c>
      <c r="F200" s="189" t="s">
        <v>1734</v>
      </c>
      <c r="G200" s="190" t="s">
        <v>149</v>
      </c>
      <c r="H200" s="191">
        <v>1</v>
      </c>
      <c r="I200" s="192"/>
      <c r="J200" s="193">
        <f>ROUND(I200*H200,2)</f>
        <v>0</v>
      </c>
      <c r="K200" s="194"/>
      <c r="L200" s="195"/>
      <c r="M200" s="196" t="s">
        <v>1</v>
      </c>
      <c r="N200" s="197" t="s">
        <v>40</v>
      </c>
      <c r="O200" s="71"/>
      <c r="P200" s="198">
        <f>O200*H200</f>
        <v>0</v>
      </c>
      <c r="Q200" s="198">
        <v>0</v>
      </c>
      <c r="R200" s="198">
        <f>Q200*H200</f>
        <v>0</v>
      </c>
      <c r="S200" s="198">
        <v>0</v>
      </c>
      <c r="T200" s="199">
        <f>S200*H200</f>
        <v>0</v>
      </c>
      <c r="U200" s="34"/>
      <c r="V200" s="34"/>
      <c r="W200" s="34"/>
      <c r="X200" s="34"/>
      <c r="Y200" s="34"/>
      <c r="Z200" s="34"/>
      <c r="AA200" s="34"/>
      <c r="AB200" s="34"/>
      <c r="AC200" s="34"/>
      <c r="AD200" s="34"/>
      <c r="AE200" s="34"/>
      <c r="AR200" s="200" t="s">
        <v>884</v>
      </c>
      <c r="AT200" s="200" t="s">
        <v>147</v>
      </c>
      <c r="AU200" s="200" t="s">
        <v>85</v>
      </c>
      <c r="AY200" s="17" t="s">
        <v>145</v>
      </c>
      <c r="BE200" s="201">
        <f>IF(N200="základní",J200,0)</f>
        <v>0</v>
      </c>
      <c r="BF200" s="201">
        <f>IF(N200="snížená",J200,0)</f>
        <v>0</v>
      </c>
      <c r="BG200" s="201">
        <f>IF(N200="zákl. přenesená",J200,0)</f>
        <v>0</v>
      </c>
      <c r="BH200" s="201">
        <f>IF(N200="sníž. přenesená",J200,0)</f>
        <v>0</v>
      </c>
      <c r="BI200" s="201">
        <f>IF(N200="nulová",J200,0)</f>
        <v>0</v>
      </c>
      <c r="BJ200" s="17" t="s">
        <v>83</v>
      </c>
      <c r="BK200" s="201">
        <f>ROUND(I200*H200,2)</f>
        <v>0</v>
      </c>
      <c r="BL200" s="17" t="s">
        <v>884</v>
      </c>
      <c r="BM200" s="200" t="s">
        <v>1735</v>
      </c>
    </row>
    <row r="201" spans="1:65" s="2" customFormat="1" ht="24.2" customHeight="1">
      <c r="A201" s="34"/>
      <c r="B201" s="35"/>
      <c r="C201" s="241" t="s">
        <v>421</v>
      </c>
      <c r="D201" s="241" t="s">
        <v>218</v>
      </c>
      <c r="E201" s="242" t="s">
        <v>1483</v>
      </c>
      <c r="F201" s="243" t="s">
        <v>1484</v>
      </c>
      <c r="G201" s="244" t="s">
        <v>173</v>
      </c>
      <c r="H201" s="245">
        <v>578</v>
      </c>
      <c r="I201" s="246"/>
      <c r="J201" s="247">
        <f>ROUND(I201*H201,2)</f>
        <v>0</v>
      </c>
      <c r="K201" s="248"/>
      <c r="L201" s="39"/>
      <c r="M201" s="249" t="s">
        <v>1</v>
      </c>
      <c r="N201" s="250" t="s">
        <v>40</v>
      </c>
      <c r="O201" s="71"/>
      <c r="P201" s="198">
        <f>O201*H201</f>
        <v>0</v>
      </c>
      <c r="Q201" s="198">
        <v>0</v>
      </c>
      <c r="R201" s="198">
        <f>Q201*H201</f>
        <v>0</v>
      </c>
      <c r="S201" s="198">
        <v>0</v>
      </c>
      <c r="T201" s="199">
        <f>S201*H201</f>
        <v>0</v>
      </c>
      <c r="U201" s="34"/>
      <c r="V201" s="34"/>
      <c r="W201" s="34"/>
      <c r="X201" s="34"/>
      <c r="Y201" s="34"/>
      <c r="Z201" s="34"/>
      <c r="AA201" s="34"/>
      <c r="AB201" s="34"/>
      <c r="AC201" s="34"/>
      <c r="AD201" s="34"/>
      <c r="AE201" s="34"/>
      <c r="AR201" s="200" t="s">
        <v>570</v>
      </c>
      <c r="AT201" s="200" t="s">
        <v>218</v>
      </c>
      <c r="AU201" s="200" t="s">
        <v>85</v>
      </c>
      <c r="AY201" s="17" t="s">
        <v>145</v>
      </c>
      <c r="BE201" s="201">
        <f>IF(N201="základní",J201,0)</f>
        <v>0</v>
      </c>
      <c r="BF201" s="201">
        <f>IF(N201="snížená",J201,0)</f>
        <v>0</v>
      </c>
      <c r="BG201" s="201">
        <f>IF(N201="zákl. přenesená",J201,0)</f>
        <v>0</v>
      </c>
      <c r="BH201" s="201">
        <f>IF(N201="sníž. přenesená",J201,0)</f>
        <v>0</v>
      </c>
      <c r="BI201" s="201">
        <f>IF(N201="nulová",J201,0)</f>
        <v>0</v>
      </c>
      <c r="BJ201" s="17" t="s">
        <v>83</v>
      </c>
      <c r="BK201" s="201">
        <f>ROUND(I201*H201,2)</f>
        <v>0</v>
      </c>
      <c r="BL201" s="17" t="s">
        <v>570</v>
      </c>
      <c r="BM201" s="200" t="s">
        <v>1736</v>
      </c>
    </row>
    <row r="202" spans="1:65" s="14" customFormat="1">
      <c r="B202" s="219"/>
      <c r="C202" s="220"/>
      <c r="D202" s="210" t="s">
        <v>191</v>
      </c>
      <c r="E202" s="221" t="s">
        <v>1</v>
      </c>
      <c r="F202" s="222" t="s">
        <v>1229</v>
      </c>
      <c r="G202" s="220"/>
      <c r="H202" s="223">
        <v>578</v>
      </c>
      <c r="I202" s="224"/>
      <c r="J202" s="220"/>
      <c r="K202" s="220"/>
      <c r="L202" s="225"/>
      <c r="M202" s="226"/>
      <c r="N202" s="227"/>
      <c r="O202" s="227"/>
      <c r="P202" s="227"/>
      <c r="Q202" s="227"/>
      <c r="R202" s="227"/>
      <c r="S202" s="227"/>
      <c r="T202" s="228"/>
      <c r="AT202" s="229" t="s">
        <v>191</v>
      </c>
      <c r="AU202" s="229" t="s">
        <v>85</v>
      </c>
      <c r="AV202" s="14" t="s">
        <v>85</v>
      </c>
      <c r="AW202" s="14" t="s">
        <v>32</v>
      </c>
      <c r="AX202" s="14" t="s">
        <v>83</v>
      </c>
      <c r="AY202" s="229" t="s">
        <v>145</v>
      </c>
    </row>
    <row r="203" spans="1:65" s="2" customFormat="1" ht="14.45" customHeight="1">
      <c r="A203" s="34"/>
      <c r="B203" s="35"/>
      <c r="C203" s="187" t="s">
        <v>425</v>
      </c>
      <c r="D203" s="187" t="s">
        <v>147</v>
      </c>
      <c r="E203" s="188" t="s">
        <v>1486</v>
      </c>
      <c r="F203" s="189" t="s">
        <v>1487</v>
      </c>
      <c r="G203" s="190" t="s">
        <v>173</v>
      </c>
      <c r="H203" s="191">
        <v>606.9</v>
      </c>
      <c r="I203" s="192"/>
      <c r="J203" s="193">
        <f>ROUND(I203*H203,2)</f>
        <v>0</v>
      </c>
      <c r="K203" s="194"/>
      <c r="L203" s="195"/>
      <c r="M203" s="196" t="s">
        <v>1</v>
      </c>
      <c r="N203" s="197" t="s">
        <v>40</v>
      </c>
      <c r="O203" s="71"/>
      <c r="P203" s="198">
        <f>O203*H203</f>
        <v>0</v>
      </c>
      <c r="Q203" s="198">
        <v>4.2999999999999999E-4</v>
      </c>
      <c r="R203" s="198">
        <f>Q203*H203</f>
        <v>0.260967</v>
      </c>
      <c r="S203" s="198">
        <v>0</v>
      </c>
      <c r="T203" s="199">
        <f>S203*H203</f>
        <v>0</v>
      </c>
      <c r="U203" s="34"/>
      <c r="V203" s="34"/>
      <c r="W203" s="34"/>
      <c r="X203" s="34"/>
      <c r="Y203" s="34"/>
      <c r="Z203" s="34"/>
      <c r="AA203" s="34"/>
      <c r="AB203" s="34"/>
      <c r="AC203" s="34"/>
      <c r="AD203" s="34"/>
      <c r="AE203" s="34"/>
      <c r="AR203" s="200" t="s">
        <v>884</v>
      </c>
      <c r="AT203" s="200" t="s">
        <v>147</v>
      </c>
      <c r="AU203" s="200" t="s">
        <v>85</v>
      </c>
      <c r="AY203" s="17" t="s">
        <v>145</v>
      </c>
      <c r="BE203" s="201">
        <f>IF(N203="základní",J203,0)</f>
        <v>0</v>
      </c>
      <c r="BF203" s="201">
        <f>IF(N203="snížená",J203,0)</f>
        <v>0</v>
      </c>
      <c r="BG203" s="201">
        <f>IF(N203="zákl. přenesená",J203,0)</f>
        <v>0</v>
      </c>
      <c r="BH203" s="201">
        <f>IF(N203="sníž. přenesená",J203,0)</f>
        <v>0</v>
      </c>
      <c r="BI203" s="201">
        <f>IF(N203="nulová",J203,0)</f>
        <v>0</v>
      </c>
      <c r="BJ203" s="17" t="s">
        <v>83</v>
      </c>
      <c r="BK203" s="201">
        <f>ROUND(I203*H203,2)</f>
        <v>0</v>
      </c>
      <c r="BL203" s="17" t="s">
        <v>884</v>
      </c>
      <c r="BM203" s="200" t="s">
        <v>1737</v>
      </c>
    </row>
    <row r="204" spans="1:65" s="13" customFormat="1">
      <c r="B204" s="208"/>
      <c r="C204" s="209"/>
      <c r="D204" s="210" t="s">
        <v>191</v>
      </c>
      <c r="E204" s="211" t="s">
        <v>1</v>
      </c>
      <c r="F204" s="212" t="s">
        <v>701</v>
      </c>
      <c r="G204" s="209"/>
      <c r="H204" s="211" t="s">
        <v>1</v>
      </c>
      <c r="I204" s="213"/>
      <c r="J204" s="209"/>
      <c r="K204" s="209"/>
      <c r="L204" s="214"/>
      <c r="M204" s="215"/>
      <c r="N204" s="216"/>
      <c r="O204" s="216"/>
      <c r="P204" s="216"/>
      <c r="Q204" s="216"/>
      <c r="R204" s="216"/>
      <c r="S204" s="216"/>
      <c r="T204" s="217"/>
      <c r="AT204" s="218" t="s">
        <v>191</v>
      </c>
      <c r="AU204" s="218" t="s">
        <v>85</v>
      </c>
      <c r="AV204" s="13" t="s">
        <v>83</v>
      </c>
      <c r="AW204" s="13" t="s">
        <v>32</v>
      </c>
      <c r="AX204" s="13" t="s">
        <v>75</v>
      </c>
      <c r="AY204" s="218" t="s">
        <v>145</v>
      </c>
    </row>
    <row r="205" spans="1:65" s="14" customFormat="1">
      <c r="B205" s="219"/>
      <c r="C205" s="220"/>
      <c r="D205" s="210" t="s">
        <v>191</v>
      </c>
      <c r="E205" s="221" t="s">
        <v>1229</v>
      </c>
      <c r="F205" s="222" t="s">
        <v>1738</v>
      </c>
      <c r="G205" s="220"/>
      <c r="H205" s="223">
        <v>578</v>
      </c>
      <c r="I205" s="224"/>
      <c r="J205" s="220"/>
      <c r="K205" s="220"/>
      <c r="L205" s="225"/>
      <c r="M205" s="226"/>
      <c r="N205" s="227"/>
      <c r="O205" s="227"/>
      <c r="P205" s="227"/>
      <c r="Q205" s="227"/>
      <c r="R205" s="227"/>
      <c r="S205" s="227"/>
      <c r="T205" s="228"/>
      <c r="AT205" s="229" t="s">
        <v>191</v>
      </c>
      <c r="AU205" s="229" t="s">
        <v>85</v>
      </c>
      <c r="AV205" s="14" t="s">
        <v>85</v>
      </c>
      <c r="AW205" s="14" t="s">
        <v>32</v>
      </c>
      <c r="AX205" s="14" t="s">
        <v>83</v>
      </c>
      <c r="AY205" s="229" t="s">
        <v>145</v>
      </c>
    </row>
    <row r="206" spans="1:65" s="14" customFormat="1">
      <c r="B206" s="219"/>
      <c r="C206" s="220"/>
      <c r="D206" s="210" t="s">
        <v>191</v>
      </c>
      <c r="E206" s="220"/>
      <c r="F206" s="222" t="s">
        <v>1739</v>
      </c>
      <c r="G206" s="220"/>
      <c r="H206" s="223">
        <v>606.9</v>
      </c>
      <c r="I206" s="224"/>
      <c r="J206" s="220"/>
      <c r="K206" s="220"/>
      <c r="L206" s="225"/>
      <c r="M206" s="226"/>
      <c r="N206" s="227"/>
      <c r="O206" s="227"/>
      <c r="P206" s="227"/>
      <c r="Q206" s="227"/>
      <c r="R206" s="227"/>
      <c r="S206" s="227"/>
      <c r="T206" s="228"/>
      <c r="AT206" s="229" t="s">
        <v>191</v>
      </c>
      <c r="AU206" s="229" t="s">
        <v>85</v>
      </c>
      <c r="AV206" s="14" t="s">
        <v>85</v>
      </c>
      <c r="AW206" s="14" t="s">
        <v>4</v>
      </c>
      <c r="AX206" s="14" t="s">
        <v>83</v>
      </c>
      <c r="AY206" s="229" t="s">
        <v>145</v>
      </c>
    </row>
    <row r="207" spans="1:65" s="2" customFormat="1" ht="14.45" customHeight="1">
      <c r="A207" s="34"/>
      <c r="B207" s="35"/>
      <c r="C207" s="187" t="s">
        <v>431</v>
      </c>
      <c r="D207" s="187" t="s">
        <v>147</v>
      </c>
      <c r="E207" s="188" t="s">
        <v>1740</v>
      </c>
      <c r="F207" s="189" t="s">
        <v>1741</v>
      </c>
      <c r="G207" s="190" t="s">
        <v>173</v>
      </c>
      <c r="H207" s="191">
        <v>9.6</v>
      </c>
      <c r="I207" s="192"/>
      <c r="J207" s="193">
        <f>ROUND(I207*H207,2)</f>
        <v>0</v>
      </c>
      <c r="K207" s="194"/>
      <c r="L207" s="195"/>
      <c r="M207" s="196" t="s">
        <v>1</v>
      </c>
      <c r="N207" s="197" t="s">
        <v>40</v>
      </c>
      <c r="O207" s="71"/>
      <c r="P207" s="198">
        <f>O207*H207</f>
        <v>0</v>
      </c>
      <c r="Q207" s="198">
        <v>0</v>
      </c>
      <c r="R207" s="198">
        <f>Q207*H207</f>
        <v>0</v>
      </c>
      <c r="S207" s="198">
        <v>0</v>
      </c>
      <c r="T207" s="199">
        <f>S207*H207</f>
        <v>0</v>
      </c>
      <c r="U207" s="34"/>
      <c r="V207" s="34"/>
      <c r="W207" s="34"/>
      <c r="X207" s="34"/>
      <c r="Y207" s="34"/>
      <c r="Z207" s="34"/>
      <c r="AA207" s="34"/>
      <c r="AB207" s="34"/>
      <c r="AC207" s="34"/>
      <c r="AD207" s="34"/>
      <c r="AE207" s="34"/>
      <c r="AR207" s="200" t="s">
        <v>884</v>
      </c>
      <c r="AT207" s="200" t="s">
        <v>147</v>
      </c>
      <c r="AU207" s="200" t="s">
        <v>85</v>
      </c>
      <c r="AY207" s="17" t="s">
        <v>145</v>
      </c>
      <c r="BE207" s="201">
        <f>IF(N207="základní",J207,0)</f>
        <v>0</v>
      </c>
      <c r="BF207" s="201">
        <f>IF(N207="snížená",J207,0)</f>
        <v>0</v>
      </c>
      <c r="BG207" s="201">
        <f>IF(N207="zákl. přenesená",J207,0)</f>
        <v>0</v>
      </c>
      <c r="BH207" s="201">
        <f>IF(N207="sníž. přenesená",J207,0)</f>
        <v>0</v>
      </c>
      <c r="BI207" s="201">
        <f>IF(N207="nulová",J207,0)</f>
        <v>0</v>
      </c>
      <c r="BJ207" s="17" t="s">
        <v>83</v>
      </c>
      <c r="BK207" s="201">
        <f>ROUND(I207*H207,2)</f>
        <v>0</v>
      </c>
      <c r="BL207" s="17" t="s">
        <v>884</v>
      </c>
      <c r="BM207" s="200" t="s">
        <v>1742</v>
      </c>
    </row>
    <row r="208" spans="1:65" s="13" customFormat="1">
      <c r="B208" s="208"/>
      <c r="C208" s="209"/>
      <c r="D208" s="210" t="s">
        <v>191</v>
      </c>
      <c r="E208" s="211" t="s">
        <v>1</v>
      </c>
      <c r="F208" s="212" t="s">
        <v>1743</v>
      </c>
      <c r="G208" s="209"/>
      <c r="H208" s="211" t="s">
        <v>1</v>
      </c>
      <c r="I208" s="213"/>
      <c r="J208" s="209"/>
      <c r="K208" s="209"/>
      <c r="L208" s="214"/>
      <c r="M208" s="215"/>
      <c r="N208" s="216"/>
      <c r="O208" s="216"/>
      <c r="P208" s="216"/>
      <c r="Q208" s="216"/>
      <c r="R208" s="216"/>
      <c r="S208" s="216"/>
      <c r="T208" s="217"/>
      <c r="AT208" s="218" t="s">
        <v>191</v>
      </c>
      <c r="AU208" s="218" t="s">
        <v>85</v>
      </c>
      <c r="AV208" s="13" t="s">
        <v>83</v>
      </c>
      <c r="AW208" s="13" t="s">
        <v>32</v>
      </c>
      <c r="AX208" s="13" t="s">
        <v>75</v>
      </c>
      <c r="AY208" s="218" t="s">
        <v>145</v>
      </c>
    </row>
    <row r="209" spans="1:65" s="14" customFormat="1">
      <c r="B209" s="219"/>
      <c r="C209" s="220"/>
      <c r="D209" s="210" t="s">
        <v>191</v>
      </c>
      <c r="E209" s="221" t="s">
        <v>1652</v>
      </c>
      <c r="F209" s="222" t="s">
        <v>1744</v>
      </c>
      <c r="G209" s="220"/>
      <c r="H209" s="223">
        <v>8</v>
      </c>
      <c r="I209" s="224"/>
      <c r="J209" s="220"/>
      <c r="K209" s="220"/>
      <c r="L209" s="225"/>
      <c r="M209" s="226"/>
      <c r="N209" s="227"/>
      <c r="O209" s="227"/>
      <c r="P209" s="227"/>
      <c r="Q209" s="227"/>
      <c r="R209" s="227"/>
      <c r="S209" s="227"/>
      <c r="T209" s="228"/>
      <c r="AT209" s="229" t="s">
        <v>191</v>
      </c>
      <c r="AU209" s="229" t="s">
        <v>85</v>
      </c>
      <c r="AV209" s="14" t="s">
        <v>85</v>
      </c>
      <c r="AW209" s="14" t="s">
        <v>32</v>
      </c>
      <c r="AX209" s="14" t="s">
        <v>83</v>
      </c>
      <c r="AY209" s="229" t="s">
        <v>145</v>
      </c>
    </row>
    <row r="210" spans="1:65" s="14" customFormat="1">
      <c r="B210" s="219"/>
      <c r="C210" s="220"/>
      <c r="D210" s="210" t="s">
        <v>191</v>
      </c>
      <c r="E210" s="220"/>
      <c r="F210" s="222" t="s">
        <v>1745</v>
      </c>
      <c r="G210" s="220"/>
      <c r="H210" s="223">
        <v>9.6</v>
      </c>
      <c r="I210" s="224"/>
      <c r="J210" s="220"/>
      <c r="K210" s="220"/>
      <c r="L210" s="225"/>
      <c r="M210" s="226"/>
      <c r="N210" s="227"/>
      <c r="O210" s="227"/>
      <c r="P210" s="227"/>
      <c r="Q210" s="227"/>
      <c r="R210" s="227"/>
      <c r="S210" s="227"/>
      <c r="T210" s="228"/>
      <c r="AT210" s="229" t="s">
        <v>191</v>
      </c>
      <c r="AU210" s="229" t="s">
        <v>85</v>
      </c>
      <c r="AV210" s="14" t="s">
        <v>85</v>
      </c>
      <c r="AW210" s="14" t="s">
        <v>4</v>
      </c>
      <c r="AX210" s="14" t="s">
        <v>83</v>
      </c>
      <c r="AY210" s="229" t="s">
        <v>145</v>
      </c>
    </row>
    <row r="211" spans="1:65" s="2" customFormat="1" ht="24.2" customHeight="1">
      <c r="A211" s="34"/>
      <c r="B211" s="35"/>
      <c r="C211" s="241" t="s">
        <v>435</v>
      </c>
      <c r="D211" s="241" t="s">
        <v>218</v>
      </c>
      <c r="E211" s="242" t="s">
        <v>1624</v>
      </c>
      <c r="F211" s="243" t="s">
        <v>1625</v>
      </c>
      <c r="G211" s="244" t="s">
        <v>173</v>
      </c>
      <c r="H211" s="245">
        <v>578</v>
      </c>
      <c r="I211" s="246"/>
      <c r="J211" s="247">
        <f>ROUND(I211*H211,2)</f>
        <v>0</v>
      </c>
      <c r="K211" s="248"/>
      <c r="L211" s="39"/>
      <c r="M211" s="249" t="s">
        <v>1</v>
      </c>
      <c r="N211" s="250" t="s">
        <v>40</v>
      </c>
      <c r="O211" s="71"/>
      <c r="P211" s="198">
        <f>O211*H211</f>
        <v>0</v>
      </c>
      <c r="Q211" s="198">
        <v>0</v>
      </c>
      <c r="R211" s="198">
        <f>Q211*H211</f>
        <v>0</v>
      </c>
      <c r="S211" s="198">
        <v>0</v>
      </c>
      <c r="T211" s="199">
        <f>S211*H211</f>
        <v>0</v>
      </c>
      <c r="U211" s="34"/>
      <c r="V211" s="34"/>
      <c r="W211" s="34"/>
      <c r="X211" s="34"/>
      <c r="Y211" s="34"/>
      <c r="Z211" s="34"/>
      <c r="AA211" s="34"/>
      <c r="AB211" s="34"/>
      <c r="AC211" s="34"/>
      <c r="AD211" s="34"/>
      <c r="AE211" s="34"/>
      <c r="AR211" s="200" t="s">
        <v>570</v>
      </c>
      <c r="AT211" s="200" t="s">
        <v>218</v>
      </c>
      <c r="AU211" s="200" t="s">
        <v>85</v>
      </c>
      <c r="AY211" s="17" t="s">
        <v>145</v>
      </c>
      <c r="BE211" s="201">
        <f>IF(N211="základní",J211,0)</f>
        <v>0</v>
      </c>
      <c r="BF211" s="201">
        <f>IF(N211="snížená",J211,0)</f>
        <v>0</v>
      </c>
      <c r="BG211" s="201">
        <f>IF(N211="zákl. přenesená",J211,0)</f>
        <v>0</v>
      </c>
      <c r="BH211" s="201">
        <f>IF(N211="sníž. přenesená",J211,0)</f>
        <v>0</v>
      </c>
      <c r="BI211" s="201">
        <f>IF(N211="nulová",J211,0)</f>
        <v>0</v>
      </c>
      <c r="BJ211" s="17" t="s">
        <v>83</v>
      </c>
      <c r="BK211" s="201">
        <f>ROUND(I211*H211,2)</f>
        <v>0</v>
      </c>
      <c r="BL211" s="17" t="s">
        <v>570</v>
      </c>
      <c r="BM211" s="200" t="s">
        <v>1746</v>
      </c>
    </row>
    <row r="212" spans="1:65" s="14" customFormat="1">
      <c r="B212" s="219"/>
      <c r="C212" s="220"/>
      <c r="D212" s="210" t="s">
        <v>191</v>
      </c>
      <c r="E212" s="221" t="s">
        <v>1</v>
      </c>
      <c r="F212" s="222" t="s">
        <v>1229</v>
      </c>
      <c r="G212" s="220"/>
      <c r="H212" s="223">
        <v>578</v>
      </c>
      <c r="I212" s="224"/>
      <c r="J212" s="220"/>
      <c r="K212" s="220"/>
      <c r="L212" s="225"/>
      <c r="M212" s="226"/>
      <c r="N212" s="227"/>
      <c r="O212" s="227"/>
      <c r="P212" s="227"/>
      <c r="Q212" s="227"/>
      <c r="R212" s="227"/>
      <c r="S212" s="227"/>
      <c r="T212" s="228"/>
      <c r="AT212" s="229" t="s">
        <v>191</v>
      </c>
      <c r="AU212" s="229" t="s">
        <v>85</v>
      </c>
      <c r="AV212" s="14" t="s">
        <v>85</v>
      </c>
      <c r="AW212" s="14" t="s">
        <v>32</v>
      </c>
      <c r="AX212" s="14" t="s">
        <v>83</v>
      </c>
      <c r="AY212" s="229" t="s">
        <v>145</v>
      </c>
    </row>
    <row r="213" spans="1:65" s="2" customFormat="1" ht="14.45" customHeight="1">
      <c r="A213" s="34"/>
      <c r="B213" s="35"/>
      <c r="C213" s="241" t="s">
        <v>440</v>
      </c>
      <c r="D213" s="241" t="s">
        <v>218</v>
      </c>
      <c r="E213" s="242" t="s">
        <v>1627</v>
      </c>
      <c r="F213" s="243" t="s">
        <v>1628</v>
      </c>
      <c r="G213" s="244" t="s">
        <v>232</v>
      </c>
      <c r="H213" s="245">
        <v>1156</v>
      </c>
      <c r="I213" s="246"/>
      <c r="J213" s="247">
        <f>ROUND(I213*H213,2)</f>
        <v>0</v>
      </c>
      <c r="K213" s="248"/>
      <c r="L213" s="39"/>
      <c r="M213" s="249" t="s">
        <v>1</v>
      </c>
      <c r="N213" s="250" t="s">
        <v>40</v>
      </c>
      <c r="O213" s="71"/>
      <c r="P213" s="198">
        <f>O213*H213</f>
        <v>0</v>
      </c>
      <c r="Q213" s="198">
        <v>0</v>
      </c>
      <c r="R213" s="198">
        <f>Q213*H213</f>
        <v>0</v>
      </c>
      <c r="S213" s="198">
        <v>0</v>
      </c>
      <c r="T213" s="199">
        <f>S213*H213</f>
        <v>0</v>
      </c>
      <c r="U213" s="34"/>
      <c r="V213" s="34"/>
      <c r="W213" s="34"/>
      <c r="X213" s="34"/>
      <c r="Y213" s="34"/>
      <c r="Z213" s="34"/>
      <c r="AA213" s="34"/>
      <c r="AB213" s="34"/>
      <c r="AC213" s="34"/>
      <c r="AD213" s="34"/>
      <c r="AE213" s="34"/>
      <c r="AR213" s="200" t="s">
        <v>570</v>
      </c>
      <c r="AT213" s="200" t="s">
        <v>218</v>
      </c>
      <c r="AU213" s="200" t="s">
        <v>85</v>
      </c>
      <c r="AY213" s="17" t="s">
        <v>145</v>
      </c>
      <c r="BE213" s="201">
        <f>IF(N213="základní",J213,0)</f>
        <v>0</v>
      </c>
      <c r="BF213" s="201">
        <f>IF(N213="snížená",J213,0)</f>
        <v>0</v>
      </c>
      <c r="BG213" s="201">
        <f>IF(N213="zákl. přenesená",J213,0)</f>
        <v>0</v>
      </c>
      <c r="BH213" s="201">
        <f>IF(N213="sníž. přenesená",J213,0)</f>
        <v>0</v>
      </c>
      <c r="BI213" s="201">
        <f>IF(N213="nulová",J213,0)</f>
        <v>0</v>
      </c>
      <c r="BJ213" s="17" t="s">
        <v>83</v>
      </c>
      <c r="BK213" s="201">
        <f>ROUND(I213*H213,2)</f>
        <v>0</v>
      </c>
      <c r="BL213" s="17" t="s">
        <v>570</v>
      </c>
      <c r="BM213" s="200" t="s">
        <v>1747</v>
      </c>
    </row>
    <row r="214" spans="1:65" s="14" customFormat="1">
      <c r="B214" s="219"/>
      <c r="C214" s="220"/>
      <c r="D214" s="210" t="s">
        <v>191</v>
      </c>
      <c r="E214" s="221" t="s">
        <v>1</v>
      </c>
      <c r="F214" s="222" t="s">
        <v>1748</v>
      </c>
      <c r="G214" s="220"/>
      <c r="H214" s="223">
        <v>1156</v>
      </c>
      <c r="I214" s="224"/>
      <c r="J214" s="220"/>
      <c r="K214" s="220"/>
      <c r="L214" s="225"/>
      <c r="M214" s="253"/>
      <c r="N214" s="254"/>
      <c r="O214" s="254"/>
      <c r="P214" s="254"/>
      <c r="Q214" s="254"/>
      <c r="R214" s="254"/>
      <c r="S214" s="254"/>
      <c r="T214" s="255"/>
      <c r="AT214" s="229" t="s">
        <v>191</v>
      </c>
      <c r="AU214" s="229" t="s">
        <v>85</v>
      </c>
      <c r="AV214" s="14" t="s">
        <v>85</v>
      </c>
      <c r="AW214" s="14" t="s">
        <v>32</v>
      </c>
      <c r="AX214" s="14" t="s">
        <v>83</v>
      </c>
      <c r="AY214" s="229" t="s">
        <v>145</v>
      </c>
    </row>
    <row r="215" spans="1:65" s="2" customFormat="1" ht="6.95" customHeight="1">
      <c r="A215" s="34"/>
      <c r="B215" s="54"/>
      <c r="C215" s="55"/>
      <c r="D215" s="55"/>
      <c r="E215" s="55"/>
      <c r="F215" s="55"/>
      <c r="G215" s="55"/>
      <c r="H215" s="55"/>
      <c r="I215" s="55"/>
      <c r="J215" s="55"/>
      <c r="K215" s="55"/>
      <c r="L215" s="39"/>
      <c r="M215" s="34"/>
      <c r="O215" s="34"/>
      <c r="P215" s="34"/>
      <c r="Q215" s="34"/>
      <c r="R215" s="34"/>
      <c r="S215" s="34"/>
      <c r="T215" s="34"/>
      <c r="U215" s="34"/>
      <c r="V215" s="34"/>
      <c r="W215" s="34"/>
      <c r="X215" s="34"/>
      <c r="Y215" s="34"/>
      <c r="Z215" s="34"/>
      <c r="AA215" s="34"/>
      <c r="AB215" s="34"/>
      <c r="AC215" s="34"/>
      <c r="AD215" s="34"/>
      <c r="AE215" s="34"/>
    </row>
  </sheetData>
  <sheetProtection algorithmName="SHA-512" hashValue="GjOEHSqYKddwEZVLsMZ0kQljAG78PqXH5XZj+5abWJNsAdd9iPKZJhnjT423TNuxtOo4c3l0JfImtKV1cJ0+og==" saltValue="ExEDoaxFkyH+Qra4/ielVTzuzLYa3sL0aC5v66/fboCRwLDECT2sV8zO/VrhSPrq3cf6hhhrfEzXIGLpNj2Hkg==" spinCount="100000" sheet="1" objects="1" scenarios="1" formatColumns="0" formatRows="0" autoFilter="0"/>
  <autoFilter ref="C124:K214"/>
  <mergeCells count="9">
    <mergeCell ref="E87:H87"/>
    <mergeCell ref="E115:H115"/>
    <mergeCell ref="E117:H117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32"/>
  <sheetViews>
    <sheetView showGridLines="0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56" s="1" customFormat="1" ht="36.950000000000003" customHeight="1">
      <c r="L2" s="279"/>
      <c r="M2" s="279"/>
      <c r="N2" s="279"/>
      <c r="O2" s="279"/>
      <c r="P2" s="279"/>
      <c r="Q2" s="279"/>
      <c r="R2" s="279"/>
      <c r="S2" s="279"/>
      <c r="T2" s="279"/>
      <c r="U2" s="279"/>
      <c r="V2" s="279"/>
      <c r="AT2" s="17" t="s">
        <v>115</v>
      </c>
      <c r="AZ2" s="207" t="s">
        <v>1653</v>
      </c>
      <c r="BA2" s="207" t="s">
        <v>1653</v>
      </c>
      <c r="BB2" s="207" t="s">
        <v>173</v>
      </c>
      <c r="BC2" s="207" t="s">
        <v>496</v>
      </c>
      <c r="BD2" s="207" t="s">
        <v>155</v>
      </c>
    </row>
    <row r="3" spans="1:56" s="1" customFormat="1" ht="6.95" customHeight="1">
      <c r="B3" s="108"/>
      <c r="C3" s="109"/>
      <c r="D3" s="109"/>
      <c r="E3" s="109"/>
      <c r="F3" s="109"/>
      <c r="G3" s="109"/>
      <c r="H3" s="109"/>
      <c r="I3" s="109"/>
      <c r="J3" s="109"/>
      <c r="K3" s="109"/>
      <c r="L3" s="20"/>
      <c r="AT3" s="17" t="s">
        <v>85</v>
      </c>
      <c r="AZ3" s="207" t="s">
        <v>1229</v>
      </c>
      <c r="BA3" s="207" t="s">
        <v>1229</v>
      </c>
      <c r="BB3" s="207" t="s">
        <v>173</v>
      </c>
      <c r="BC3" s="207" t="s">
        <v>1654</v>
      </c>
      <c r="BD3" s="207" t="s">
        <v>155</v>
      </c>
    </row>
    <row r="4" spans="1:56" s="1" customFormat="1" ht="24.95" customHeight="1">
      <c r="B4" s="20"/>
      <c r="D4" s="110" t="s">
        <v>119</v>
      </c>
      <c r="L4" s="20"/>
      <c r="M4" s="111" t="s">
        <v>10</v>
      </c>
      <c r="AT4" s="17" t="s">
        <v>4</v>
      </c>
      <c r="AZ4" s="207" t="s">
        <v>1655</v>
      </c>
      <c r="BA4" s="207" t="s">
        <v>1655</v>
      </c>
      <c r="BB4" s="207" t="s">
        <v>173</v>
      </c>
      <c r="BC4" s="207" t="s">
        <v>1656</v>
      </c>
      <c r="BD4" s="207" t="s">
        <v>155</v>
      </c>
    </row>
    <row r="5" spans="1:56" s="1" customFormat="1" ht="6.95" customHeight="1">
      <c r="B5" s="20"/>
      <c r="L5" s="20"/>
    </row>
    <row r="6" spans="1:56" s="1" customFormat="1" ht="12" customHeight="1">
      <c r="B6" s="20"/>
      <c r="D6" s="112" t="s">
        <v>16</v>
      </c>
      <c r="L6" s="20"/>
    </row>
    <row r="7" spans="1:56" s="1" customFormat="1" ht="16.5" customHeight="1">
      <c r="B7" s="20"/>
      <c r="E7" s="314" t="str">
        <f>'Rekapitulace stavby'!K6</f>
        <v>Výškovická ul. prostor mezi ul. Svornosti a Čujkovova, Ostrava-Jih</v>
      </c>
      <c r="F7" s="315"/>
      <c r="G7" s="315"/>
      <c r="H7" s="315"/>
      <c r="L7" s="20"/>
    </row>
    <row r="8" spans="1:56" s="2" customFormat="1" ht="12" customHeight="1">
      <c r="A8" s="34"/>
      <c r="B8" s="39"/>
      <c r="C8" s="34"/>
      <c r="D8" s="112" t="s">
        <v>120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56" s="2" customFormat="1" ht="16.5" customHeight="1">
      <c r="A9" s="34"/>
      <c r="B9" s="39"/>
      <c r="C9" s="34"/>
      <c r="D9" s="34"/>
      <c r="E9" s="316" t="s">
        <v>1749</v>
      </c>
      <c r="F9" s="317"/>
      <c r="G9" s="317"/>
      <c r="H9" s="317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56" s="2" customFormat="1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56" s="2" customFormat="1" ht="12" customHeight="1">
      <c r="A11" s="34"/>
      <c r="B11" s="39"/>
      <c r="C11" s="34"/>
      <c r="D11" s="112" t="s">
        <v>18</v>
      </c>
      <c r="E11" s="34"/>
      <c r="F11" s="113" t="s">
        <v>1</v>
      </c>
      <c r="G11" s="34"/>
      <c r="H11" s="34"/>
      <c r="I11" s="112" t="s">
        <v>19</v>
      </c>
      <c r="J11" s="113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56" s="2" customFormat="1" ht="12" customHeight="1">
      <c r="A12" s="34"/>
      <c r="B12" s="39"/>
      <c r="C12" s="34"/>
      <c r="D12" s="112" t="s">
        <v>20</v>
      </c>
      <c r="E12" s="34"/>
      <c r="F12" s="113" t="s">
        <v>21</v>
      </c>
      <c r="G12" s="34"/>
      <c r="H12" s="34"/>
      <c r="I12" s="112" t="s">
        <v>22</v>
      </c>
      <c r="J12" s="114" t="str">
        <f>'Rekapitulace stavby'!AN8</f>
        <v>27. 10. 2021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5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56" s="2" customFormat="1" ht="12" customHeight="1">
      <c r="A14" s="34"/>
      <c r="B14" s="39"/>
      <c r="C14" s="34"/>
      <c r="D14" s="112" t="s">
        <v>24</v>
      </c>
      <c r="E14" s="34"/>
      <c r="F14" s="34"/>
      <c r="G14" s="34"/>
      <c r="H14" s="34"/>
      <c r="I14" s="112" t="s">
        <v>25</v>
      </c>
      <c r="J14" s="113" t="s">
        <v>1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56" s="2" customFormat="1" ht="18" customHeight="1">
      <c r="A15" s="34"/>
      <c r="B15" s="39"/>
      <c r="C15" s="34"/>
      <c r="D15" s="34"/>
      <c r="E15" s="113" t="s">
        <v>26</v>
      </c>
      <c r="F15" s="34"/>
      <c r="G15" s="34"/>
      <c r="H15" s="34"/>
      <c r="I15" s="112" t="s">
        <v>27</v>
      </c>
      <c r="J15" s="113" t="s">
        <v>1</v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5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12" t="s">
        <v>28</v>
      </c>
      <c r="E17" s="34"/>
      <c r="F17" s="34"/>
      <c r="G17" s="34"/>
      <c r="H17" s="34"/>
      <c r="I17" s="112" t="s">
        <v>25</v>
      </c>
      <c r="J17" s="30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318" t="str">
        <f>'Rekapitulace stavby'!E14</f>
        <v>Vyplň údaj</v>
      </c>
      <c r="F18" s="319"/>
      <c r="G18" s="319"/>
      <c r="H18" s="319"/>
      <c r="I18" s="112" t="s">
        <v>27</v>
      </c>
      <c r="J18" s="30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12" t="s">
        <v>30</v>
      </c>
      <c r="E20" s="34"/>
      <c r="F20" s="34"/>
      <c r="G20" s="34"/>
      <c r="H20" s="34"/>
      <c r="I20" s="112" t="s">
        <v>25</v>
      </c>
      <c r="J20" s="113" t="s">
        <v>1</v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13" t="s">
        <v>31</v>
      </c>
      <c r="F21" s="34"/>
      <c r="G21" s="34"/>
      <c r="H21" s="34"/>
      <c r="I21" s="112" t="s">
        <v>27</v>
      </c>
      <c r="J21" s="113" t="s">
        <v>1</v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12" t="s">
        <v>33</v>
      </c>
      <c r="E23" s="34"/>
      <c r="F23" s="34"/>
      <c r="G23" s="34"/>
      <c r="H23" s="34"/>
      <c r="I23" s="112" t="s">
        <v>25</v>
      </c>
      <c r="J23" s="113" t="s">
        <v>1</v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13" t="s">
        <v>31</v>
      </c>
      <c r="F24" s="34"/>
      <c r="G24" s="34"/>
      <c r="H24" s="34"/>
      <c r="I24" s="112" t="s">
        <v>27</v>
      </c>
      <c r="J24" s="113" t="s">
        <v>1</v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12" t="s">
        <v>34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15"/>
      <c r="B27" s="116"/>
      <c r="C27" s="115"/>
      <c r="D27" s="115"/>
      <c r="E27" s="320" t="s">
        <v>1</v>
      </c>
      <c r="F27" s="320"/>
      <c r="G27" s="320"/>
      <c r="H27" s="320"/>
      <c r="I27" s="115"/>
      <c r="J27" s="115"/>
      <c r="K27" s="115"/>
      <c r="L27" s="117"/>
      <c r="S27" s="115"/>
      <c r="T27" s="115"/>
      <c r="U27" s="115"/>
      <c r="V27" s="115"/>
      <c r="W27" s="115"/>
      <c r="X27" s="115"/>
      <c r="Y27" s="115"/>
      <c r="Z27" s="115"/>
      <c r="AA27" s="115"/>
      <c r="AB27" s="115"/>
      <c r="AC27" s="115"/>
      <c r="AD27" s="115"/>
      <c r="AE27" s="115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18"/>
      <c r="E29" s="118"/>
      <c r="F29" s="118"/>
      <c r="G29" s="118"/>
      <c r="H29" s="118"/>
      <c r="I29" s="118"/>
      <c r="J29" s="118"/>
      <c r="K29" s="118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19" t="s">
        <v>35</v>
      </c>
      <c r="E30" s="34"/>
      <c r="F30" s="34"/>
      <c r="G30" s="34"/>
      <c r="H30" s="34"/>
      <c r="I30" s="34"/>
      <c r="J30" s="120">
        <f>ROUND(J120,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18"/>
      <c r="E31" s="118"/>
      <c r="F31" s="118"/>
      <c r="G31" s="118"/>
      <c r="H31" s="118"/>
      <c r="I31" s="118"/>
      <c r="J31" s="118"/>
      <c r="K31" s="118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21" t="s">
        <v>37</v>
      </c>
      <c r="G32" s="34"/>
      <c r="H32" s="34"/>
      <c r="I32" s="121" t="s">
        <v>36</v>
      </c>
      <c r="J32" s="121" t="s">
        <v>38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22" t="s">
        <v>39</v>
      </c>
      <c r="E33" s="112" t="s">
        <v>40</v>
      </c>
      <c r="F33" s="123">
        <f>ROUND((SUM(BE120:BE131)),  2)</f>
        <v>0</v>
      </c>
      <c r="G33" s="34"/>
      <c r="H33" s="34"/>
      <c r="I33" s="124">
        <v>0.21</v>
      </c>
      <c r="J33" s="123">
        <f>ROUND(((SUM(BE120:BE131))*I33),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12" t="s">
        <v>41</v>
      </c>
      <c r="F34" s="123">
        <f>ROUND((SUM(BF120:BF131)),  2)</f>
        <v>0</v>
      </c>
      <c r="G34" s="34"/>
      <c r="H34" s="34"/>
      <c r="I34" s="124">
        <v>0.15</v>
      </c>
      <c r="J34" s="123">
        <f>ROUND(((SUM(BF120:BF131))*I34),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12" t="s">
        <v>42</v>
      </c>
      <c r="F35" s="123">
        <f>ROUND((SUM(BG120:BG131)),  2)</f>
        <v>0</v>
      </c>
      <c r="G35" s="34"/>
      <c r="H35" s="34"/>
      <c r="I35" s="124">
        <v>0.21</v>
      </c>
      <c r="J35" s="123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12" t="s">
        <v>43</v>
      </c>
      <c r="F36" s="123">
        <f>ROUND((SUM(BH120:BH131)),  2)</f>
        <v>0</v>
      </c>
      <c r="G36" s="34"/>
      <c r="H36" s="34"/>
      <c r="I36" s="124">
        <v>0.15</v>
      </c>
      <c r="J36" s="123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2" t="s">
        <v>44</v>
      </c>
      <c r="F37" s="123">
        <f>ROUND((SUM(BI120:BI131)),  2)</f>
        <v>0</v>
      </c>
      <c r="G37" s="34"/>
      <c r="H37" s="34"/>
      <c r="I37" s="124">
        <v>0</v>
      </c>
      <c r="J37" s="123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25"/>
      <c r="D39" s="126" t="s">
        <v>45</v>
      </c>
      <c r="E39" s="127"/>
      <c r="F39" s="127"/>
      <c r="G39" s="128" t="s">
        <v>46</v>
      </c>
      <c r="H39" s="129" t="s">
        <v>47</v>
      </c>
      <c r="I39" s="127"/>
      <c r="J39" s="130">
        <f>SUM(J30:J37)</f>
        <v>0</v>
      </c>
      <c r="K39" s="131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1" customFormat="1" ht="14.45" customHeight="1">
      <c r="B41" s="20"/>
      <c r="L41" s="20"/>
    </row>
    <row r="42" spans="1:31" s="1" customFormat="1" ht="14.45" customHeight="1">
      <c r="B42" s="20"/>
      <c r="L42" s="20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51"/>
      <c r="D50" s="132" t="s">
        <v>48</v>
      </c>
      <c r="E50" s="133"/>
      <c r="F50" s="133"/>
      <c r="G50" s="132" t="s">
        <v>49</v>
      </c>
      <c r="H50" s="133"/>
      <c r="I50" s="133"/>
      <c r="J50" s="133"/>
      <c r="K50" s="133"/>
      <c r="L50" s="51"/>
    </row>
    <row r="51" spans="1:31">
      <c r="B51" s="20"/>
      <c r="L51" s="20"/>
    </row>
    <row r="52" spans="1:31">
      <c r="B52" s="20"/>
      <c r="L52" s="20"/>
    </row>
    <row r="53" spans="1:31">
      <c r="B53" s="20"/>
      <c r="L53" s="20"/>
    </row>
    <row r="54" spans="1:31">
      <c r="B54" s="20"/>
      <c r="L54" s="20"/>
    </row>
    <row r="55" spans="1:31">
      <c r="B55" s="20"/>
      <c r="L55" s="20"/>
    </row>
    <row r="56" spans="1:31">
      <c r="B56" s="20"/>
      <c r="L56" s="20"/>
    </row>
    <row r="57" spans="1:31">
      <c r="B57" s="20"/>
      <c r="L57" s="20"/>
    </row>
    <row r="58" spans="1:31">
      <c r="B58" s="20"/>
      <c r="L58" s="20"/>
    </row>
    <row r="59" spans="1:31">
      <c r="B59" s="20"/>
      <c r="L59" s="20"/>
    </row>
    <row r="60" spans="1:31">
      <c r="B60" s="20"/>
      <c r="L60" s="20"/>
    </row>
    <row r="61" spans="1:31" s="2" customFormat="1" ht="12.75">
      <c r="A61" s="34"/>
      <c r="B61" s="39"/>
      <c r="C61" s="34"/>
      <c r="D61" s="134" t="s">
        <v>50</v>
      </c>
      <c r="E61" s="135"/>
      <c r="F61" s="136" t="s">
        <v>51</v>
      </c>
      <c r="G61" s="134" t="s">
        <v>50</v>
      </c>
      <c r="H61" s="135"/>
      <c r="I61" s="135"/>
      <c r="J61" s="137" t="s">
        <v>51</v>
      </c>
      <c r="K61" s="135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>
      <c r="B62" s="20"/>
      <c r="L62" s="20"/>
    </row>
    <row r="63" spans="1:31">
      <c r="B63" s="20"/>
      <c r="L63" s="20"/>
    </row>
    <row r="64" spans="1:31">
      <c r="B64" s="20"/>
      <c r="L64" s="20"/>
    </row>
    <row r="65" spans="1:31" s="2" customFormat="1" ht="12.75">
      <c r="A65" s="34"/>
      <c r="B65" s="39"/>
      <c r="C65" s="34"/>
      <c r="D65" s="132" t="s">
        <v>52</v>
      </c>
      <c r="E65" s="138"/>
      <c r="F65" s="138"/>
      <c r="G65" s="132" t="s">
        <v>53</v>
      </c>
      <c r="H65" s="138"/>
      <c r="I65" s="138"/>
      <c r="J65" s="138"/>
      <c r="K65" s="138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>
      <c r="B66" s="20"/>
      <c r="L66" s="20"/>
    </row>
    <row r="67" spans="1:31">
      <c r="B67" s="20"/>
      <c r="L67" s="20"/>
    </row>
    <row r="68" spans="1:31">
      <c r="B68" s="20"/>
      <c r="L68" s="20"/>
    </row>
    <row r="69" spans="1:31">
      <c r="B69" s="20"/>
      <c r="L69" s="20"/>
    </row>
    <row r="70" spans="1:31">
      <c r="B70" s="20"/>
      <c r="L70" s="20"/>
    </row>
    <row r="71" spans="1:31">
      <c r="B71" s="20"/>
      <c r="L71" s="20"/>
    </row>
    <row r="72" spans="1:31">
      <c r="B72" s="20"/>
      <c r="L72" s="20"/>
    </row>
    <row r="73" spans="1:31">
      <c r="B73" s="20"/>
      <c r="L73" s="20"/>
    </row>
    <row r="74" spans="1:31">
      <c r="B74" s="20"/>
      <c r="L74" s="20"/>
    </row>
    <row r="75" spans="1:31">
      <c r="B75" s="20"/>
      <c r="L75" s="20"/>
    </row>
    <row r="76" spans="1:31" s="2" customFormat="1" ht="12.75">
      <c r="A76" s="34"/>
      <c r="B76" s="39"/>
      <c r="C76" s="34"/>
      <c r="D76" s="134" t="s">
        <v>50</v>
      </c>
      <c r="E76" s="135"/>
      <c r="F76" s="136" t="s">
        <v>51</v>
      </c>
      <c r="G76" s="134" t="s">
        <v>50</v>
      </c>
      <c r="H76" s="135"/>
      <c r="I76" s="135"/>
      <c r="J76" s="137" t="s">
        <v>51</v>
      </c>
      <c r="K76" s="135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39"/>
      <c r="C77" s="140"/>
      <c r="D77" s="140"/>
      <c r="E77" s="140"/>
      <c r="F77" s="140"/>
      <c r="G77" s="140"/>
      <c r="H77" s="140"/>
      <c r="I77" s="140"/>
      <c r="J77" s="140"/>
      <c r="K77" s="140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47" s="2" customFormat="1" ht="6.95" customHeight="1">
      <c r="A81" s="34"/>
      <c r="B81" s="141"/>
      <c r="C81" s="142"/>
      <c r="D81" s="142"/>
      <c r="E81" s="142"/>
      <c r="F81" s="142"/>
      <c r="G81" s="142"/>
      <c r="H81" s="142"/>
      <c r="I81" s="142"/>
      <c r="J81" s="142"/>
      <c r="K81" s="142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4.95" customHeight="1">
      <c r="A82" s="34"/>
      <c r="B82" s="35"/>
      <c r="C82" s="23" t="s">
        <v>122</v>
      </c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16.5" customHeight="1">
      <c r="A85" s="34"/>
      <c r="B85" s="35"/>
      <c r="C85" s="36"/>
      <c r="D85" s="36"/>
      <c r="E85" s="312" t="str">
        <f>E7</f>
        <v>Výškovická ul. prostor mezi ul. Svornosti a Čujkovova, Ostrava-Jih</v>
      </c>
      <c r="F85" s="313"/>
      <c r="G85" s="313"/>
      <c r="H85" s="313"/>
      <c r="I85" s="36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12" customHeight="1">
      <c r="A86" s="34"/>
      <c r="B86" s="35"/>
      <c r="C86" s="29" t="s">
        <v>120</v>
      </c>
      <c r="D86" s="36"/>
      <c r="E86" s="36"/>
      <c r="F86" s="36"/>
      <c r="G86" s="36"/>
      <c r="H86" s="36"/>
      <c r="I86" s="36"/>
      <c r="J86" s="36"/>
      <c r="K86" s="36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16.5" customHeight="1">
      <c r="A87" s="34"/>
      <c r="B87" s="35"/>
      <c r="C87" s="36"/>
      <c r="D87" s="36"/>
      <c r="E87" s="304" t="str">
        <f>E9</f>
        <v>011 - SO 402 KAMEROVÝ SYSTÉM - neuznatelné</v>
      </c>
      <c r="F87" s="311"/>
      <c r="G87" s="311"/>
      <c r="H87" s="311"/>
      <c r="I87" s="36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12" customHeight="1">
      <c r="A89" s="34"/>
      <c r="B89" s="35"/>
      <c r="C89" s="29" t="s">
        <v>20</v>
      </c>
      <c r="D89" s="36"/>
      <c r="E89" s="36"/>
      <c r="F89" s="27" t="str">
        <f>F12</f>
        <v>ul. Výškovická</v>
      </c>
      <c r="G89" s="36"/>
      <c r="H89" s="36"/>
      <c r="I89" s="29" t="s">
        <v>22</v>
      </c>
      <c r="J89" s="66" t="str">
        <f>IF(J12="","",J12)</f>
        <v>27. 10. 2021</v>
      </c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25.7" customHeight="1">
      <c r="A91" s="34"/>
      <c r="B91" s="35"/>
      <c r="C91" s="29" t="s">
        <v>24</v>
      </c>
      <c r="D91" s="36"/>
      <c r="E91" s="36"/>
      <c r="F91" s="27" t="str">
        <f>E15</f>
        <v>Městský obvod Ostrava – Jih</v>
      </c>
      <c r="G91" s="36"/>
      <c r="H91" s="36"/>
      <c r="I91" s="29" t="s">
        <v>30</v>
      </c>
      <c r="J91" s="32" t="str">
        <f>E21</f>
        <v>Ing. Bc. Roman Fildán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25.7" customHeight="1">
      <c r="A92" s="34"/>
      <c r="B92" s="35"/>
      <c r="C92" s="29" t="s">
        <v>28</v>
      </c>
      <c r="D92" s="36"/>
      <c r="E92" s="36"/>
      <c r="F92" s="27" t="str">
        <f>IF(E18="","",E18)</f>
        <v>Vyplň údaj</v>
      </c>
      <c r="G92" s="36"/>
      <c r="H92" s="36"/>
      <c r="I92" s="29" t="s">
        <v>33</v>
      </c>
      <c r="J92" s="32" t="str">
        <f>E24</f>
        <v>Ing. Bc. Roman Fildán</v>
      </c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35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9.25" customHeight="1">
      <c r="A94" s="34"/>
      <c r="B94" s="35"/>
      <c r="C94" s="143" t="s">
        <v>123</v>
      </c>
      <c r="D94" s="144"/>
      <c r="E94" s="144"/>
      <c r="F94" s="144"/>
      <c r="G94" s="144"/>
      <c r="H94" s="144"/>
      <c r="I94" s="144"/>
      <c r="J94" s="145" t="s">
        <v>124</v>
      </c>
      <c r="K94" s="144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47" s="2" customFormat="1" ht="22.9" customHeight="1">
      <c r="A96" s="34"/>
      <c r="B96" s="35"/>
      <c r="C96" s="146" t="s">
        <v>125</v>
      </c>
      <c r="D96" s="36"/>
      <c r="E96" s="36"/>
      <c r="F96" s="36"/>
      <c r="G96" s="36"/>
      <c r="H96" s="36"/>
      <c r="I96" s="36"/>
      <c r="J96" s="84">
        <f>J120</f>
        <v>0</v>
      </c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7" t="s">
        <v>126</v>
      </c>
    </row>
    <row r="97" spans="1:31" s="9" customFormat="1" ht="24.95" customHeight="1">
      <c r="B97" s="147"/>
      <c r="C97" s="148"/>
      <c r="D97" s="149" t="s">
        <v>296</v>
      </c>
      <c r="E97" s="150"/>
      <c r="F97" s="150"/>
      <c r="G97" s="150"/>
      <c r="H97" s="150"/>
      <c r="I97" s="150"/>
      <c r="J97" s="151">
        <f>J121</f>
        <v>0</v>
      </c>
      <c r="K97" s="148"/>
      <c r="L97" s="152"/>
    </row>
    <row r="98" spans="1:31" s="10" customFormat="1" ht="19.899999999999999" customHeight="1">
      <c r="B98" s="153"/>
      <c r="C98" s="154"/>
      <c r="D98" s="155" t="s">
        <v>1231</v>
      </c>
      <c r="E98" s="156"/>
      <c r="F98" s="156"/>
      <c r="G98" s="156"/>
      <c r="H98" s="156"/>
      <c r="I98" s="156"/>
      <c r="J98" s="157">
        <f>J122</f>
        <v>0</v>
      </c>
      <c r="K98" s="154"/>
      <c r="L98" s="158"/>
    </row>
    <row r="99" spans="1:31" s="10" customFormat="1" ht="19.899999999999999" customHeight="1">
      <c r="B99" s="153"/>
      <c r="C99" s="154"/>
      <c r="D99" s="155" t="s">
        <v>1658</v>
      </c>
      <c r="E99" s="156"/>
      <c r="F99" s="156"/>
      <c r="G99" s="156"/>
      <c r="H99" s="156"/>
      <c r="I99" s="156"/>
      <c r="J99" s="157">
        <f>J124</f>
        <v>0</v>
      </c>
      <c r="K99" s="154"/>
      <c r="L99" s="158"/>
    </row>
    <row r="100" spans="1:31" s="10" customFormat="1" ht="19.899999999999999" customHeight="1">
      <c r="B100" s="153"/>
      <c r="C100" s="154"/>
      <c r="D100" s="155" t="s">
        <v>297</v>
      </c>
      <c r="E100" s="156"/>
      <c r="F100" s="156"/>
      <c r="G100" s="156"/>
      <c r="H100" s="156"/>
      <c r="I100" s="156"/>
      <c r="J100" s="157">
        <f>J129</f>
        <v>0</v>
      </c>
      <c r="K100" s="154"/>
      <c r="L100" s="158"/>
    </row>
    <row r="101" spans="1:31" s="2" customFormat="1" ht="21.75" customHeight="1">
      <c r="A101" s="34"/>
      <c r="B101" s="35"/>
      <c r="C101" s="36"/>
      <c r="D101" s="36"/>
      <c r="E101" s="36"/>
      <c r="F101" s="36"/>
      <c r="G101" s="36"/>
      <c r="H101" s="36"/>
      <c r="I101" s="36"/>
      <c r="J101" s="36"/>
      <c r="K101" s="36"/>
      <c r="L101" s="51"/>
      <c r="S101" s="34"/>
      <c r="T101" s="34"/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</row>
    <row r="102" spans="1:31" s="2" customFormat="1" ht="6.95" customHeight="1">
      <c r="A102" s="34"/>
      <c r="B102" s="54"/>
      <c r="C102" s="55"/>
      <c r="D102" s="55"/>
      <c r="E102" s="55"/>
      <c r="F102" s="55"/>
      <c r="G102" s="55"/>
      <c r="H102" s="55"/>
      <c r="I102" s="55"/>
      <c r="J102" s="55"/>
      <c r="K102" s="55"/>
      <c r="L102" s="51"/>
      <c r="S102" s="34"/>
      <c r="T102" s="34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</row>
    <row r="106" spans="1:31" s="2" customFormat="1" ht="6.95" customHeight="1">
      <c r="A106" s="34"/>
      <c r="B106" s="56"/>
      <c r="C106" s="57"/>
      <c r="D106" s="57"/>
      <c r="E106" s="57"/>
      <c r="F106" s="57"/>
      <c r="G106" s="57"/>
      <c r="H106" s="57"/>
      <c r="I106" s="57"/>
      <c r="J106" s="57"/>
      <c r="K106" s="57"/>
      <c r="L106" s="51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pans="1:31" s="2" customFormat="1" ht="24.95" customHeight="1">
      <c r="A107" s="34"/>
      <c r="B107" s="35"/>
      <c r="C107" s="23" t="s">
        <v>129</v>
      </c>
      <c r="D107" s="36"/>
      <c r="E107" s="36"/>
      <c r="F107" s="36"/>
      <c r="G107" s="36"/>
      <c r="H107" s="36"/>
      <c r="I107" s="36"/>
      <c r="J107" s="36"/>
      <c r="K107" s="36"/>
      <c r="L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pans="1:31" s="2" customFormat="1" ht="6.95" customHeight="1">
      <c r="A108" s="34"/>
      <c r="B108" s="35"/>
      <c r="C108" s="36"/>
      <c r="D108" s="36"/>
      <c r="E108" s="36"/>
      <c r="F108" s="36"/>
      <c r="G108" s="36"/>
      <c r="H108" s="36"/>
      <c r="I108" s="36"/>
      <c r="J108" s="36"/>
      <c r="K108" s="36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pans="1:31" s="2" customFormat="1" ht="12" customHeight="1">
      <c r="A109" s="34"/>
      <c r="B109" s="35"/>
      <c r="C109" s="29" t="s">
        <v>16</v>
      </c>
      <c r="D109" s="36"/>
      <c r="E109" s="36"/>
      <c r="F109" s="36"/>
      <c r="G109" s="36"/>
      <c r="H109" s="36"/>
      <c r="I109" s="36"/>
      <c r="J109" s="36"/>
      <c r="K109" s="36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pans="1:31" s="2" customFormat="1" ht="16.5" customHeight="1">
      <c r="A110" s="34"/>
      <c r="B110" s="35"/>
      <c r="C110" s="36"/>
      <c r="D110" s="36"/>
      <c r="E110" s="312" t="str">
        <f>E7</f>
        <v>Výškovická ul. prostor mezi ul. Svornosti a Čujkovova, Ostrava-Jih</v>
      </c>
      <c r="F110" s="313"/>
      <c r="G110" s="313"/>
      <c r="H110" s="313"/>
      <c r="I110" s="36"/>
      <c r="J110" s="36"/>
      <c r="K110" s="36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31" s="2" customFormat="1" ht="12" customHeight="1">
      <c r="A111" s="34"/>
      <c r="B111" s="35"/>
      <c r="C111" s="29" t="s">
        <v>120</v>
      </c>
      <c r="D111" s="36"/>
      <c r="E111" s="36"/>
      <c r="F111" s="36"/>
      <c r="G111" s="36"/>
      <c r="H111" s="36"/>
      <c r="I111" s="36"/>
      <c r="J111" s="36"/>
      <c r="K111" s="36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31" s="2" customFormat="1" ht="16.5" customHeight="1">
      <c r="A112" s="34"/>
      <c r="B112" s="35"/>
      <c r="C112" s="36"/>
      <c r="D112" s="36"/>
      <c r="E112" s="304" t="str">
        <f>E9</f>
        <v>011 - SO 402 KAMEROVÝ SYSTÉM - neuznatelné</v>
      </c>
      <c r="F112" s="311"/>
      <c r="G112" s="311"/>
      <c r="H112" s="311"/>
      <c r="I112" s="36"/>
      <c r="J112" s="36"/>
      <c r="K112" s="36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5" s="2" customFormat="1" ht="6.95" customHeight="1">
      <c r="A113" s="34"/>
      <c r="B113" s="35"/>
      <c r="C113" s="36"/>
      <c r="D113" s="36"/>
      <c r="E113" s="36"/>
      <c r="F113" s="36"/>
      <c r="G113" s="36"/>
      <c r="H113" s="36"/>
      <c r="I113" s="36"/>
      <c r="J113" s="36"/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5" s="2" customFormat="1" ht="12" customHeight="1">
      <c r="A114" s="34"/>
      <c r="B114" s="35"/>
      <c r="C114" s="29" t="s">
        <v>20</v>
      </c>
      <c r="D114" s="36"/>
      <c r="E114" s="36"/>
      <c r="F114" s="27" t="str">
        <f>F12</f>
        <v>ul. Výškovická</v>
      </c>
      <c r="G114" s="36"/>
      <c r="H114" s="36"/>
      <c r="I114" s="29" t="s">
        <v>22</v>
      </c>
      <c r="J114" s="66" t="str">
        <f>IF(J12="","",J12)</f>
        <v>27. 10. 2021</v>
      </c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5" s="2" customFormat="1" ht="6.95" customHeight="1">
      <c r="A115" s="34"/>
      <c r="B115" s="35"/>
      <c r="C115" s="36"/>
      <c r="D115" s="36"/>
      <c r="E115" s="36"/>
      <c r="F115" s="36"/>
      <c r="G115" s="36"/>
      <c r="H115" s="36"/>
      <c r="I115" s="36"/>
      <c r="J115" s="36"/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5" s="2" customFormat="1" ht="25.7" customHeight="1">
      <c r="A116" s="34"/>
      <c r="B116" s="35"/>
      <c r="C116" s="29" t="s">
        <v>24</v>
      </c>
      <c r="D116" s="36"/>
      <c r="E116" s="36"/>
      <c r="F116" s="27" t="str">
        <f>E15</f>
        <v>Městský obvod Ostrava – Jih</v>
      </c>
      <c r="G116" s="36"/>
      <c r="H116" s="36"/>
      <c r="I116" s="29" t="s">
        <v>30</v>
      </c>
      <c r="J116" s="32" t="str">
        <f>E21</f>
        <v>Ing. Bc. Roman Fildán</v>
      </c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5" s="2" customFormat="1" ht="25.7" customHeight="1">
      <c r="A117" s="34"/>
      <c r="B117" s="35"/>
      <c r="C117" s="29" t="s">
        <v>28</v>
      </c>
      <c r="D117" s="36"/>
      <c r="E117" s="36"/>
      <c r="F117" s="27" t="str">
        <f>IF(E18="","",E18)</f>
        <v>Vyplň údaj</v>
      </c>
      <c r="G117" s="36"/>
      <c r="H117" s="36"/>
      <c r="I117" s="29" t="s">
        <v>33</v>
      </c>
      <c r="J117" s="32" t="str">
        <f>E24</f>
        <v>Ing. Bc. Roman Fildán</v>
      </c>
      <c r="K117" s="36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5" s="2" customFormat="1" ht="10.35" customHeight="1">
      <c r="A118" s="34"/>
      <c r="B118" s="35"/>
      <c r="C118" s="36"/>
      <c r="D118" s="36"/>
      <c r="E118" s="36"/>
      <c r="F118" s="36"/>
      <c r="G118" s="36"/>
      <c r="H118" s="36"/>
      <c r="I118" s="36"/>
      <c r="J118" s="36"/>
      <c r="K118" s="36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65" s="11" customFormat="1" ht="29.25" customHeight="1">
      <c r="A119" s="159"/>
      <c r="B119" s="160"/>
      <c r="C119" s="161" t="s">
        <v>130</v>
      </c>
      <c r="D119" s="162" t="s">
        <v>60</v>
      </c>
      <c r="E119" s="162" t="s">
        <v>56</v>
      </c>
      <c r="F119" s="162" t="s">
        <v>57</v>
      </c>
      <c r="G119" s="162" t="s">
        <v>131</v>
      </c>
      <c r="H119" s="162" t="s">
        <v>132</v>
      </c>
      <c r="I119" s="162" t="s">
        <v>133</v>
      </c>
      <c r="J119" s="163" t="s">
        <v>124</v>
      </c>
      <c r="K119" s="164" t="s">
        <v>134</v>
      </c>
      <c r="L119" s="165"/>
      <c r="M119" s="75" t="s">
        <v>1</v>
      </c>
      <c r="N119" s="76" t="s">
        <v>39</v>
      </c>
      <c r="O119" s="76" t="s">
        <v>135</v>
      </c>
      <c r="P119" s="76" t="s">
        <v>136</v>
      </c>
      <c r="Q119" s="76" t="s">
        <v>137</v>
      </c>
      <c r="R119" s="76" t="s">
        <v>138</v>
      </c>
      <c r="S119" s="76" t="s">
        <v>139</v>
      </c>
      <c r="T119" s="77" t="s">
        <v>140</v>
      </c>
      <c r="U119" s="159"/>
      <c r="V119" s="159"/>
      <c r="W119" s="159"/>
      <c r="X119" s="159"/>
      <c r="Y119" s="159"/>
      <c r="Z119" s="159"/>
      <c r="AA119" s="159"/>
      <c r="AB119" s="159"/>
      <c r="AC119" s="159"/>
      <c r="AD119" s="159"/>
      <c r="AE119" s="159"/>
    </row>
    <row r="120" spans="1:65" s="2" customFormat="1" ht="22.9" customHeight="1">
      <c r="A120" s="34"/>
      <c r="B120" s="35"/>
      <c r="C120" s="82" t="s">
        <v>141</v>
      </c>
      <c r="D120" s="36"/>
      <c r="E120" s="36"/>
      <c r="F120" s="36"/>
      <c r="G120" s="36"/>
      <c r="H120" s="36"/>
      <c r="I120" s="36"/>
      <c r="J120" s="166">
        <f>BK120</f>
        <v>0</v>
      </c>
      <c r="K120" s="36"/>
      <c r="L120" s="39"/>
      <c r="M120" s="78"/>
      <c r="N120" s="167"/>
      <c r="O120" s="79"/>
      <c r="P120" s="168">
        <f>P121</f>
        <v>0</v>
      </c>
      <c r="Q120" s="79"/>
      <c r="R120" s="168">
        <f>R121</f>
        <v>9.5392000000000012E-3</v>
      </c>
      <c r="S120" s="79"/>
      <c r="T120" s="169">
        <f>T121</f>
        <v>0</v>
      </c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T120" s="17" t="s">
        <v>74</v>
      </c>
      <c r="AU120" s="17" t="s">
        <v>126</v>
      </c>
      <c r="BK120" s="170">
        <f>BK121</f>
        <v>0</v>
      </c>
    </row>
    <row r="121" spans="1:65" s="12" customFormat="1" ht="25.9" customHeight="1">
      <c r="B121" s="171"/>
      <c r="C121" s="172"/>
      <c r="D121" s="173" t="s">
        <v>74</v>
      </c>
      <c r="E121" s="174" t="s">
        <v>147</v>
      </c>
      <c r="F121" s="174" t="s">
        <v>1034</v>
      </c>
      <c r="G121" s="172"/>
      <c r="H121" s="172"/>
      <c r="I121" s="175"/>
      <c r="J121" s="176">
        <f>BK121</f>
        <v>0</v>
      </c>
      <c r="K121" s="172"/>
      <c r="L121" s="177"/>
      <c r="M121" s="178"/>
      <c r="N121" s="179"/>
      <c r="O121" s="179"/>
      <c r="P121" s="180">
        <f>P122+P124+P129</f>
        <v>0</v>
      </c>
      <c r="Q121" s="179"/>
      <c r="R121" s="180">
        <f>R122+R124+R129</f>
        <v>9.5392000000000012E-3</v>
      </c>
      <c r="S121" s="179"/>
      <c r="T121" s="181">
        <f>T122+T124+T129</f>
        <v>0</v>
      </c>
      <c r="AR121" s="182" t="s">
        <v>155</v>
      </c>
      <c r="AT121" s="183" t="s">
        <v>74</v>
      </c>
      <c r="AU121" s="183" t="s">
        <v>75</v>
      </c>
      <c r="AY121" s="182" t="s">
        <v>145</v>
      </c>
      <c r="BK121" s="184">
        <f>BK122+BK124+BK129</f>
        <v>0</v>
      </c>
    </row>
    <row r="122" spans="1:65" s="12" customFormat="1" ht="22.9" customHeight="1">
      <c r="B122" s="171"/>
      <c r="C122" s="172"/>
      <c r="D122" s="173" t="s">
        <v>74</v>
      </c>
      <c r="E122" s="185" t="s">
        <v>1450</v>
      </c>
      <c r="F122" s="185" t="s">
        <v>1451</v>
      </c>
      <c r="G122" s="172"/>
      <c r="H122" s="172"/>
      <c r="I122" s="175"/>
      <c r="J122" s="186">
        <f>BK122</f>
        <v>0</v>
      </c>
      <c r="K122" s="172"/>
      <c r="L122" s="177"/>
      <c r="M122" s="178"/>
      <c r="N122" s="179"/>
      <c r="O122" s="179"/>
      <c r="P122" s="180">
        <f>P123</f>
        <v>0</v>
      </c>
      <c r="Q122" s="179"/>
      <c r="R122" s="180">
        <f>R123</f>
        <v>0</v>
      </c>
      <c r="S122" s="179"/>
      <c r="T122" s="181">
        <f>T123</f>
        <v>0</v>
      </c>
      <c r="AR122" s="182" t="s">
        <v>155</v>
      </c>
      <c r="AT122" s="183" t="s">
        <v>74</v>
      </c>
      <c r="AU122" s="183" t="s">
        <v>83</v>
      </c>
      <c r="AY122" s="182" t="s">
        <v>145</v>
      </c>
      <c r="BK122" s="184">
        <f>BK123</f>
        <v>0</v>
      </c>
    </row>
    <row r="123" spans="1:65" s="2" customFormat="1" ht="24.2" customHeight="1">
      <c r="A123" s="34"/>
      <c r="B123" s="35"/>
      <c r="C123" s="241" t="s">
        <v>83</v>
      </c>
      <c r="D123" s="241" t="s">
        <v>218</v>
      </c>
      <c r="E123" s="242" t="s">
        <v>1504</v>
      </c>
      <c r="F123" s="243" t="s">
        <v>1505</v>
      </c>
      <c r="G123" s="244" t="s">
        <v>159</v>
      </c>
      <c r="H123" s="245">
        <v>4</v>
      </c>
      <c r="I123" s="246"/>
      <c r="J123" s="247">
        <f>ROUND(I123*H123,2)</f>
        <v>0</v>
      </c>
      <c r="K123" s="248"/>
      <c r="L123" s="39"/>
      <c r="M123" s="249" t="s">
        <v>1</v>
      </c>
      <c r="N123" s="250" t="s">
        <v>40</v>
      </c>
      <c r="O123" s="71"/>
      <c r="P123" s="198">
        <f>O123*H123</f>
        <v>0</v>
      </c>
      <c r="Q123" s="198">
        <v>0</v>
      </c>
      <c r="R123" s="198">
        <f>Q123*H123</f>
        <v>0</v>
      </c>
      <c r="S123" s="198">
        <v>0</v>
      </c>
      <c r="T123" s="199">
        <f>S123*H123</f>
        <v>0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R123" s="200" t="s">
        <v>570</v>
      </c>
      <c r="AT123" s="200" t="s">
        <v>218</v>
      </c>
      <c r="AU123" s="200" t="s">
        <v>85</v>
      </c>
      <c r="AY123" s="17" t="s">
        <v>145</v>
      </c>
      <c r="BE123" s="201">
        <f>IF(N123="základní",J123,0)</f>
        <v>0</v>
      </c>
      <c r="BF123" s="201">
        <f>IF(N123="snížená",J123,0)</f>
        <v>0</v>
      </c>
      <c r="BG123" s="201">
        <f>IF(N123="zákl. přenesená",J123,0)</f>
        <v>0</v>
      </c>
      <c r="BH123" s="201">
        <f>IF(N123="sníž. přenesená",J123,0)</f>
        <v>0</v>
      </c>
      <c r="BI123" s="201">
        <f>IF(N123="nulová",J123,0)</f>
        <v>0</v>
      </c>
      <c r="BJ123" s="17" t="s">
        <v>83</v>
      </c>
      <c r="BK123" s="201">
        <f>ROUND(I123*H123,2)</f>
        <v>0</v>
      </c>
      <c r="BL123" s="17" t="s">
        <v>570</v>
      </c>
      <c r="BM123" s="200" t="s">
        <v>1750</v>
      </c>
    </row>
    <row r="124" spans="1:65" s="12" customFormat="1" ht="22.9" customHeight="1">
      <c r="B124" s="171"/>
      <c r="C124" s="172"/>
      <c r="D124" s="173" t="s">
        <v>74</v>
      </c>
      <c r="E124" s="185" t="s">
        <v>1702</v>
      </c>
      <c r="F124" s="185" t="s">
        <v>1703</v>
      </c>
      <c r="G124" s="172"/>
      <c r="H124" s="172"/>
      <c r="I124" s="175"/>
      <c r="J124" s="186">
        <f>BK124</f>
        <v>0</v>
      </c>
      <c r="K124" s="172"/>
      <c r="L124" s="177"/>
      <c r="M124" s="178"/>
      <c r="N124" s="179"/>
      <c r="O124" s="179"/>
      <c r="P124" s="180">
        <f>SUM(P125:P128)</f>
        <v>0</v>
      </c>
      <c r="Q124" s="179"/>
      <c r="R124" s="180">
        <f>SUM(R125:R128)</f>
        <v>0</v>
      </c>
      <c r="S124" s="179"/>
      <c r="T124" s="181">
        <f>SUM(T125:T128)</f>
        <v>0</v>
      </c>
      <c r="AR124" s="182" t="s">
        <v>155</v>
      </c>
      <c r="AT124" s="183" t="s">
        <v>74</v>
      </c>
      <c r="AU124" s="183" t="s">
        <v>83</v>
      </c>
      <c r="AY124" s="182" t="s">
        <v>145</v>
      </c>
      <c r="BK124" s="184">
        <f>SUM(BK125:BK128)</f>
        <v>0</v>
      </c>
    </row>
    <row r="125" spans="1:65" s="2" customFormat="1" ht="14.45" customHeight="1">
      <c r="A125" s="34"/>
      <c r="B125" s="35"/>
      <c r="C125" s="241" t="s">
        <v>85</v>
      </c>
      <c r="D125" s="241" t="s">
        <v>218</v>
      </c>
      <c r="E125" s="242" t="s">
        <v>1751</v>
      </c>
      <c r="F125" s="243" t="s">
        <v>1752</v>
      </c>
      <c r="G125" s="244" t="s">
        <v>159</v>
      </c>
      <c r="H125" s="245">
        <v>1</v>
      </c>
      <c r="I125" s="246"/>
      <c r="J125" s="247">
        <f>ROUND(I125*H125,2)</f>
        <v>0</v>
      </c>
      <c r="K125" s="248"/>
      <c r="L125" s="39"/>
      <c r="M125" s="249" t="s">
        <v>1</v>
      </c>
      <c r="N125" s="250" t="s">
        <v>40</v>
      </c>
      <c r="O125" s="71"/>
      <c r="P125" s="198">
        <f>O125*H125</f>
        <v>0</v>
      </c>
      <c r="Q125" s="198">
        <v>0</v>
      </c>
      <c r="R125" s="198">
        <f>Q125*H125</f>
        <v>0</v>
      </c>
      <c r="S125" s="198">
        <v>0</v>
      </c>
      <c r="T125" s="199">
        <f>S125*H125</f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200" t="s">
        <v>570</v>
      </c>
      <c r="AT125" s="200" t="s">
        <v>218</v>
      </c>
      <c r="AU125" s="200" t="s">
        <v>85</v>
      </c>
      <c r="AY125" s="17" t="s">
        <v>145</v>
      </c>
      <c r="BE125" s="201">
        <f>IF(N125="základní",J125,0)</f>
        <v>0</v>
      </c>
      <c r="BF125" s="201">
        <f>IF(N125="snížená",J125,0)</f>
        <v>0</v>
      </c>
      <c r="BG125" s="201">
        <f>IF(N125="zákl. přenesená",J125,0)</f>
        <v>0</v>
      </c>
      <c r="BH125" s="201">
        <f>IF(N125="sníž. přenesená",J125,0)</f>
        <v>0</v>
      </c>
      <c r="BI125" s="201">
        <f>IF(N125="nulová",J125,0)</f>
        <v>0</v>
      </c>
      <c r="BJ125" s="17" t="s">
        <v>83</v>
      </c>
      <c r="BK125" s="201">
        <f>ROUND(I125*H125,2)</f>
        <v>0</v>
      </c>
      <c r="BL125" s="17" t="s">
        <v>570</v>
      </c>
      <c r="BM125" s="200" t="s">
        <v>1753</v>
      </c>
    </row>
    <row r="126" spans="1:65" s="2" customFormat="1" ht="24.2" customHeight="1">
      <c r="A126" s="34"/>
      <c r="B126" s="35"/>
      <c r="C126" s="241" t="s">
        <v>155</v>
      </c>
      <c r="D126" s="241" t="s">
        <v>218</v>
      </c>
      <c r="E126" s="242" t="s">
        <v>1754</v>
      </c>
      <c r="F126" s="243" t="s">
        <v>1755</v>
      </c>
      <c r="G126" s="244" t="s">
        <v>1648</v>
      </c>
      <c r="H126" s="245">
        <v>4.8000000000000001E-2</v>
      </c>
      <c r="I126" s="246"/>
      <c r="J126" s="247">
        <f>ROUND(I126*H126,2)</f>
        <v>0</v>
      </c>
      <c r="K126" s="248"/>
      <c r="L126" s="39"/>
      <c r="M126" s="249" t="s">
        <v>1</v>
      </c>
      <c r="N126" s="250" t="s">
        <v>40</v>
      </c>
      <c r="O126" s="71"/>
      <c r="P126" s="198">
        <f>O126*H126</f>
        <v>0</v>
      </c>
      <c r="Q126" s="198">
        <v>0</v>
      </c>
      <c r="R126" s="198">
        <f>Q126*H126</f>
        <v>0</v>
      </c>
      <c r="S126" s="198">
        <v>0</v>
      </c>
      <c r="T126" s="199">
        <f>S126*H126</f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200" t="s">
        <v>83</v>
      </c>
      <c r="AT126" s="200" t="s">
        <v>218</v>
      </c>
      <c r="AU126" s="200" t="s">
        <v>85</v>
      </c>
      <c r="AY126" s="17" t="s">
        <v>145</v>
      </c>
      <c r="BE126" s="201">
        <f>IF(N126="základní",J126,0)</f>
        <v>0</v>
      </c>
      <c r="BF126" s="201">
        <f>IF(N126="snížená",J126,0)</f>
        <v>0</v>
      </c>
      <c r="BG126" s="201">
        <f>IF(N126="zákl. přenesená",J126,0)</f>
        <v>0</v>
      </c>
      <c r="BH126" s="201">
        <f>IF(N126="sníž. přenesená",J126,0)</f>
        <v>0</v>
      </c>
      <c r="BI126" s="201">
        <f>IF(N126="nulová",J126,0)</f>
        <v>0</v>
      </c>
      <c r="BJ126" s="17" t="s">
        <v>83</v>
      </c>
      <c r="BK126" s="201">
        <f>ROUND(I126*H126,2)</f>
        <v>0</v>
      </c>
      <c r="BL126" s="17" t="s">
        <v>83</v>
      </c>
      <c r="BM126" s="200" t="s">
        <v>1756</v>
      </c>
    </row>
    <row r="127" spans="1:65" s="14" customFormat="1">
      <c r="B127" s="219"/>
      <c r="C127" s="220"/>
      <c r="D127" s="210" t="s">
        <v>191</v>
      </c>
      <c r="E127" s="221" t="s">
        <v>1</v>
      </c>
      <c r="F127" s="222" t="s">
        <v>1757</v>
      </c>
      <c r="G127" s="220"/>
      <c r="H127" s="223">
        <v>4.8000000000000001E-2</v>
      </c>
      <c r="I127" s="224"/>
      <c r="J127" s="220"/>
      <c r="K127" s="220"/>
      <c r="L127" s="225"/>
      <c r="M127" s="226"/>
      <c r="N127" s="227"/>
      <c r="O127" s="227"/>
      <c r="P127" s="227"/>
      <c r="Q127" s="227"/>
      <c r="R127" s="227"/>
      <c r="S127" s="227"/>
      <c r="T127" s="228"/>
      <c r="AT127" s="229" t="s">
        <v>191</v>
      </c>
      <c r="AU127" s="229" t="s">
        <v>85</v>
      </c>
      <c r="AV127" s="14" t="s">
        <v>85</v>
      </c>
      <c r="AW127" s="14" t="s">
        <v>32</v>
      </c>
      <c r="AX127" s="14" t="s">
        <v>83</v>
      </c>
      <c r="AY127" s="229" t="s">
        <v>145</v>
      </c>
    </row>
    <row r="128" spans="1:65" s="2" customFormat="1" ht="14.45" customHeight="1">
      <c r="A128" s="34"/>
      <c r="B128" s="35"/>
      <c r="C128" s="241" t="s">
        <v>151</v>
      </c>
      <c r="D128" s="241" t="s">
        <v>218</v>
      </c>
      <c r="E128" s="242" t="s">
        <v>1758</v>
      </c>
      <c r="F128" s="243" t="s">
        <v>1759</v>
      </c>
      <c r="G128" s="244" t="s">
        <v>159</v>
      </c>
      <c r="H128" s="245">
        <v>1</v>
      </c>
      <c r="I128" s="246"/>
      <c r="J128" s="247">
        <f>ROUND(I128*H128,2)</f>
        <v>0</v>
      </c>
      <c r="K128" s="248"/>
      <c r="L128" s="39"/>
      <c r="M128" s="249" t="s">
        <v>1</v>
      </c>
      <c r="N128" s="250" t="s">
        <v>40</v>
      </c>
      <c r="O128" s="71"/>
      <c r="P128" s="198">
        <f>O128*H128</f>
        <v>0</v>
      </c>
      <c r="Q128" s="198">
        <v>0</v>
      </c>
      <c r="R128" s="198">
        <f>Q128*H128</f>
        <v>0</v>
      </c>
      <c r="S128" s="198">
        <v>0</v>
      </c>
      <c r="T128" s="199">
        <f>S128*H128</f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200" t="s">
        <v>570</v>
      </c>
      <c r="AT128" s="200" t="s">
        <v>218</v>
      </c>
      <c r="AU128" s="200" t="s">
        <v>85</v>
      </c>
      <c r="AY128" s="17" t="s">
        <v>145</v>
      </c>
      <c r="BE128" s="201">
        <f>IF(N128="základní",J128,0)</f>
        <v>0</v>
      </c>
      <c r="BF128" s="201">
        <f>IF(N128="snížená",J128,0)</f>
        <v>0</v>
      </c>
      <c r="BG128" s="201">
        <f>IF(N128="zákl. přenesená",J128,0)</f>
        <v>0</v>
      </c>
      <c r="BH128" s="201">
        <f>IF(N128="sníž. přenesená",J128,0)</f>
        <v>0</v>
      </c>
      <c r="BI128" s="201">
        <f>IF(N128="nulová",J128,0)</f>
        <v>0</v>
      </c>
      <c r="BJ128" s="17" t="s">
        <v>83</v>
      </c>
      <c r="BK128" s="201">
        <f>ROUND(I128*H128,2)</f>
        <v>0</v>
      </c>
      <c r="BL128" s="17" t="s">
        <v>570</v>
      </c>
      <c r="BM128" s="200" t="s">
        <v>1760</v>
      </c>
    </row>
    <row r="129" spans="1:65" s="12" customFormat="1" ht="22.9" customHeight="1">
      <c r="B129" s="171"/>
      <c r="C129" s="172"/>
      <c r="D129" s="173" t="s">
        <v>74</v>
      </c>
      <c r="E129" s="185" t="s">
        <v>1035</v>
      </c>
      <c r="F129" s="185" t="s">
        <v>1036</v>
      </c>
      <c r="G129" s="172"/>
      <c r="H129" s="172"/>
      <c r="I129" s="175"/>
      <c r="J129" s="186">
        <f>BK129</f>
        <v>0</v>
      </c>
      <c r="K129" s="172"/>
      <c r="L129" s="177"/>
      <c r="M129" s="178"/>
      <c r="N129" s="179"/>
      <c r="O129" s="179"/>
      <c r="P129" s="180">
        <f>SUM(P130:P131)</f>
        <v>0</v>
      </c>
      <c r="Q129" s="179"/>
      <c r="R129" s="180">
        <f>SUM(R130:R131)</f>
        <v>9.5392000000000012E-3</v>
      </c>
      <c r="S129" s="179"/>
      <c r="T129" s="181">
        <f>SUM(T130:T131)</f>
        <v>0</v>
      </c>
      <c r="AR129" s="182" t="s">
        <v>155</v>
      </c>
      <c r="AT129" s="183" t="s">
        <v>74</v>
      </c>
      <c r="AU129" s="183" t="s">
        <v>83</v>
      </c>
      <c r="AY129" s="182" t="s">
        <v>145</v>
      </c>
      <c r="BK129" s="184">
        <f>SUM(BK130:BK131)</f>
        <v>0</v>
      </c>
    </row>
    <row r="130" spans="1:65" s="2" customFormat="1" ht="24.2" customHeight="1">
      <c r="A130" s="34"/>
      <c r="B130" s="35"/>
      <c r="C130" s="241" t="s">
        <v>144</v>
      </c>
      <c r="D130" s="241" t="s">
        <v>218</v>
      </c>
      <c r="E130" s="242" t="s">
        <v>1646</v>
      </c>
      <c r="F130" s="243" t="s">
        <v>1647</v>
      </c>
      <c r="G130" s="244" t="s">
        <v>1648</v>
      </c>
      <c r="H130" s="245">
        <v>1.0840000000000001</v>
      </c>
      <c r="I130" s="246"/>
      <c r="J130" s="247">
        <f>ROUND(I130*H130,2)</f>
        <v>0</v>
      </c>
      <c r="K130" s="248"/>
      <c r="L130" s="39"/>
      <c r="M130" s="249" t="s">
        <v>1</v>
      </c>
      <c r="N130" s="250" t="s">
        <v>40</v>
      </c>
      <c r="O130" s="71"/>
      <c r="P130" s="198">
        <f>O130*H130</f>
        <v>0</v>
      </c>
      <c r="Q130" s="198">
        <v>8.8000000000000005E-3</v>
      </c>
      <c r="R130" s="198">
        <f>Q130*H130</f>
        <v>9.5392000000000012E-3</v>
      </c>
      <c r="S130" s="198">
        <v>0</v>
      </c>
      <c r="T130" s="199">
        <f>S130*H130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200" t="s">
        <v>570</v>
      </c>
      <c r="AT130" s="200" t="s">
        <v>218</v>
      </c>
      <c r="AU130" s="200" t="s">
        <v>85</v>
      </c>
      <c r="AY130" s="17" t="s">
        <v>145</v>
      </c>
      <c r="BE130" s="201">
        <f>IF(N130="základní",J130,0)</f>
        <v>0</v>
      </c>
      <c r="BF130" s="201">
        <f>IF(N130="snížená",J130,0)</f>
        <v>0</v>
      </c>
      <c r="BG130" s="201">
        <f>IF(N130="zákl. přenesená",J130,0)</f>
        <v>0</v>
      </c>
      <c r="BH130" s="201">
        <f>IF(N130="sníž. přenesená",J130,0)</f>
        <v>0</v>
      </c>
      <c r="BI130" s="201">
        <f>IF(N130="nulová",J130,0)</f>
        <v>0</v>
      </c>
      <c r="BJ130" s="17" t="s">
        <v>83</v>
      </c>
      <c r="BK130" s="201">
        <f>ROUND(I130*H130,2)</f>
        <v>0</v>
      </c>
      <c r="BL130" s="17" t="s">
        <v>570</v>
      </c>
      <c r="BM130" s="200" t="s">
        <v>1761</v>
      </c>
    </row>
    <row r="131" spans="1:65" s="14" customFormat="1">
      <c r="B131" s="219"/>
      <c r="C131" s="220"/>
      <c r="D131" s="210" t="s">
        <v>191</v>
      </c>
      <c r="E131" s="221" t="s">
        <v>1</v>
      </c>
      <c r="F131" s="222" t="s">
        <v>1762</v>
      </c>
      <c r="G131" s="220"/>
      <c r="H131" s="223">
        <v>1.0840000000000001</v>
      </c>
      <c r="I131" s="224"/>
      <c r="J131" s="220"/>
      <c r="K131" s="220"/>
      <c r="L131" s="225"/>
      <c r="M131" s="253"/>
      <c r="N131" s="254"/>
      <c r="O131" s="254"/>
      <c r="P131" s="254"/>
      <c r="Q131" s="254"/>
      <c r="R131" s="254"/>
      <c r="S131" s="254"/>
      <c r="T131" s="255"/>
      <c r="AT131" s="229" t="s">
        <v>191</v>
      </c>
      <c r="AU131" s="229" t="s">
        <v>85</v>
      </c>
      <c r="AV131" s="14" t="s">
        <v>85</v>
      </c>
      <c r="AW131" s="14" t="s">
        <v>32</v>
      </c>
      <c r="AX131" s="14" t="s">
        <v>83</v>
      </c>
      <c r="AY131" s="229" t="s">
        <v>145</v>
      </c>
    </row>
    <row r="132" spans="1:65" s="2" customFormat="1" ht="6.95" customHeight="1">
      <c r="A132" s="34"/>
      <c r="B132" s="54"/>
      <c r="C132" s="55"/>
      <c r="D132" s="55"/>
      <c r="E132" s="55"/>
      <c r="F132" s="55"/>
      <c r="G132" s="55"/>
      <c r="H132" s="55"/>
      <c r="I132" s="55"/>
      <c r="J132" s="55"/>
      <c r="K132" s="55"/>
      <c r="L132" s="39"/>
      <c r="M132" s="34"/>
      <c r="O132" s="34"/>
      <c r="P132" s="34"/>
      <c r="Q132" s="34"/>
      <c r="R132" s="34"/>
      <c r="S132" s="34"/>
      <c r="T132" s="34"/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</row>
  </sheetData>
  <sheetProtection algorithmName="SHA-512" hashValue="4v0b/m8wCtBlwLd9uydEUC4xq9NuFH6ykICJZfVJWpV4p5vuq11PMcFn3SZ0l6gTMc5BCxFMsF/VCzfBfPiKkg==" saltValue="Pwbyx+A0umcWM+dEHz1szB+jeHzi6SgrFzuHFJu8DIi/Wxl/zpR0CSYZjC8DYaElYC4mC8LbeseCgUAHpEksjQ==" spinCount="100000" sheet="1" objects="1" scenarios="1" formatColumns="0" formatRows="0" autoFilter="0"/>
  <autoFilter ref="C119:K131"/>
  <mergeCells count="9">
    <mergeCell ref="E87:H87"/>
    <mergeCell ref="E110:H110"/>
    <mergeCell ref="E112:H112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05"/>
  <sheetViews>
    <sheetView showGridLines="0" topLeftCell="A173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56" s="1" customFormat="1" ht="36.950000000000003" customHeight="1">
      <c r="L2" s="279"/>
      <c r="M2" s="279"/>
      <c r="N2" s="279"/>
      <c r="O2" s="279"/>
      <c r="P2" s="279"/>
      <c r="Q2" s="279"/>
      <c r="R2" s="279"/>
      <c r="S2" s="279"/>
      <c r="T2" s="279"/>
      <c r="U2" s="279"/>
      <c r="V2" s="279"/>
      <c r="AT2" s="17" t="s">
        <v>118</v>
      </c>
      <c r="AZ2" s="207" t="s">
        <v>1763</v>
      </c>
      <c r="BA2" s="207" t="s">
        <v>1763</v>
      </c>
      <c r="BB2" s="207" t="s">
        <v>173</v>
      </c>
      <c r="BC2" s="207" t="s">
        <v>1764</v>
      </c>
      <c r="BD2" s="207" t="s">
        <v>85</v>
      </c>
    </row>
    <row r="3" spans="1:56" s="1" customFormat="1" ht="6.95" customHeight="1">
      <c r="B3" s="108"/>
      <c r="C3" s="109"/>
      <c r="D3" s="109"/>
      <c r="E3" s="109"/>
      <c r="F3" s="109"/>
      <c r="G3" s="109"/>
      <c r="H3" s="109"/>
      <c r="I3" s="109"/>
      <c r="J3" s="109"/>
      <c r="K3" s="109"/>
      <c r="L3" s="20"/>
      <c r="AT3" s="17" t="s">
        <v>85</v>
      </c>
      <c r="AZ3" s="207" t="s">
        <v>264</v>
      </c>
      <c r="BA3" s="207" t="s">
        <v>264</v>
      </c>
      <c r="BB3" s="207" t="s">
        <v>241</v>
      </c>
      <c r="BC3" s="207" t="s">
        <v>1765</v>
      </c>
      <c r="BD3" s="207" t="s">
        <v>85</v>
      </c>
    </row>
    <row r="4" spans="1:56" s="1" customFormat="1" ht="24.95" customHeight="1">
      <c r="B4" s="20"/>
      <c r="D4" s="110" t="s">
        <v>119</v>
      </c>
      <c r="L4" s="20"/>
      <c r="M4" s="111" t="s">
        <v>10</v>
      </c>
      <c r="AT4" s="17" t="s">
        <v>4</v>
      </c>
      <c r="AZ4" s="207" t="s">
        <v>1766</v>
      </c>
      <c r="BA4" s="207" t="s">
        <v>1766</v>
      </c>
      <c r="BB4" s="207" t="s">
        <v>173</v>
      </c>
      <c r="BC4" s="207" t="s">
        <v>1767</v>
      </c>
      <c r="BD4" s="207" t="s">
        <v>85</v>
      </c>
    </row>
    <row r="5" spans="1:56" s="1" customFormat="1" ht="6.95" customHeight="1">
      <c r="B5" s="20"/>
      <c r="L5" s="20"/>
      <c r="AZ5" s="207" t="s">
        <v>1768</v>
      </c>
      <c r="BA5" s="207" t="s">
        <v>1768</v>
      </c>
      <c r="BB5" s="207" t="s">
        <v>173</v>
      </c>
      <c r="BC5" s="207" t="s">
        <v>1769</v>
      </c>
      <c r="BD5" s="207" t="s">
        <v>85</v>
      </c>
    </row>
    <row r="6" spans="1:56" s="1" customFormat="1" ht="12" customHeight="1">
      <c r="B6" s="20"/>
      <c r="D6" s="112" t="s">
        <v>16</v>
      </c>
      <c r="L6" s="20"/>
      <c r="AZ6" s="207" t="s">
        <v>1770</v>
      </c>
      <c r="BA6" s="207" t="s">
        <v>1770</v>
      </c>
      <c r="BB6" s="207" t="s">
        <v>173</v>
      </c>
      <c r="BC6" s="207" t="s">
        <v>1771</v>
      </c>
      <c r="BD6" s="207" t="s">
        <v>85</v>
      </c>
    </row>
    <row r="7" spans="1:56" s="1" customFormat="1" ht="16.5" customHeight="1">
      <c r="B7" s="20"/>
      <c r="E7" s="314" t="str">
        <f>'Rekapitulace stavby'!K6</f>
        <v>Výškovická ul. prostor mezi ul. Svornosti a Čujkovova, Ostrava-Jih</v>
      </c>
      <c r="F7" s="315"/>
      <c r="G7" s="315"/>
      <c r="H7" s="315"/>
      <c r="L7" s="20"/>
      <c r="AZ7" s="207" t="s">
        <v>1772</v>
      </c>
      <c r="BA7" s="207" t="s">
        <v>1772</v>
      </c>
      <c r="BB7" s="207" t="s">
        <v>173</v>
      </c>
      <c r="BC7" s="207" t="s">
        <v>1773</v>
      </c>
      <c r="BD7" s="207" t="s">
        <v>85</v>
      </c>
    </row>
    <row r="8" spans="1:56" s="2" customFormat="1" ht="12" customHeight="1">
      <c r="A8" s="34"/>
      <c r="B8" s="39"/>
      <c r="C8" s="34"/>
      <c r="D8" s="112" t="s">
        <v>120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56" s="2" customFormat="1" ht="16.5" customHeight="1">
      <c r="A9" s="34"/>
      <c r="B9" s="39"/>
      <c r="C9" s="34"/>
      <c r="D9" s="34"/>
      <c r="E9" s="316" t="s">
        <v>1774</v>
      </c>
      <c r="F9" s="317"/>
      <c r="G9" s="317"/>
      <c r="H9" s="317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56" s="2" customFormat="1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56" s="2" customFormat="1" ht="12" customHeight="1">
      <c r="A11" s="34"/>
      <c r="B11" s="39"/>
      <c r="C11" s="34"/>
      <c r="D11" s="112" t="s">
        <v>18</v>
      </c>
      <c r="E11" s="34"/>
      <c r="F11" s="113" t="s">
        <v>1</v>
      </c>
      <c r="G11" s="34"/>
      <c r="H11" s="34"/>
      <c r="I11" s="112" t="s">
        <v>19</v>
      </c>
      <c r="J11" s="113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56" s="2" customFormat="1" ht="12" customHeight="1">
      <c r="A12" s="34"/>
      <c r="B12" s="39"/>
      <c r="C12" s="34"/>
      <c r="D12" s="112" t="s">
        <v>20</v>
      </c>
      <c r="E12" s="34"/>
      <c r="F12" s="113" t="s">
        <v>21</v>
      </c>
      <c r="G12" s="34"/>
      <c r="H12" s="34"/>
      <c r="I12" s="112" t="s">
        <v>22</v>
      </c>
      <c r="J12" s="114" t="str">
        <f>'Rekapitulace stavby'!AN8</f>
        <v>27. 10. 2021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5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56" s="2" customFormat="1" ht="12" customHeight="1">
      <c r="A14" s="34"/>
      <c r="B14" s="39"/>
      <c r="C14" s="34"/>
      <c r="D14" s="112" t="s">
        <v>24</v>
      </c>
      <c r="E14" s="34"/>
      <c r="F14" s="34"/>
      <c r="G14" s="34"/>
      <c r="H14" s="34"/>
      <c r="I14" s="112" t="s">
        <v>25</v>
      </c>
      <c r="J14" s="113" t="s">
        <v>1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56" s="2" customFormat="1" ht="18" customHeight="1">
      <c r="A15" s="34"/>
      <c r="B15" s="39"/>
      <c r="C15" s="34"/>
      <c r="D15" s="34"/>
      <c r="E15" s="113" t="s">
        <v>26</v>
      </c>
      <c r="F15" s="34"/>
      <c r="G15" s="34"/>
      <c r="H15" s="34"/>
      <c r="I15" s="112" t="s">
        <v>27</v>
      </c>
      <c r="J15" s="113" t="s">
        <v>1</v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5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12" t="s">
        <v>28</v>
      </c>
      <c r="E17" s="34"/>
      <c r="F17" s="34"/>
      <c r="G17" s="34"/>
      <c r="H17" s="34"/>
      <c r="I17" s="112" t="s">
        <v>25</v>
      </c>
      <c r="J17" s="30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318" t="str">
        <f>'Rekapitulace stavby'!E14</f>
        <v>Vyplň údaj</v>
      </c>
      <c r="F18" s="319"/>
      <c r="G18" s="319"/>
      <c r="H18" s="319"/>
      <c r="I18" s="112" t="s">
        <v>27</v>
      </c>
      <c r="J18" s="30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12" t="s">
        <v>30</v>
      </c>
      <c r="E20" s="34"/>
      <c r="F20" s="34"/>
      <c r="G20" s="34"/>
      <c r="H20" s="34"/>
      <c r="I20" s="112" t="s">
        <v>25</v>
      </c>
      <c r="J20" s="113" t="s">
        <v>1</v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13" t="s">
        <v>31</v>
      </c>
      <c r="F21" s="34"/>
      <c r="G21" s="34"/>
      <c r="H21" s="34"/>
      <c r="I21" s="112" t="s">
        <v>27</v>
      </c>
      <c r="J21" s="113" t="s">
        <v>1</v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12" t="s">
        <v>33</v>
      </c>
      <c r="E23" s="34"/>
      <c r="F23" s="34"/>
      <c r="G23" s="34"/>
      <c r="H23" s="34"/>
      <c r="I23" s="112" t="s">
        <v>25</v>
      </c>
      <c r="J23" s="113" t="s">
        <v>1</v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13" t="s">
        <v>31</v>
      </c>
      <c r="F24" s="34"/>
      <c r="G24" s="34"/>
      <c r="H24" s="34"/>
      <c r="I24" s="112" t="s">
        <v>27</v>
      </c>
      <c r="J24" s="113" t="s">
        <v>1</v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12" t="s">
        <v>34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15"/>
      <c r="B27" s="116"/>
      <c r="C27" s="115"/>
      <c r="D27" s="115"/>
      <c r="E27" s="320" t="s">
        <v>1</v>
      </c>
      <c r="F27" s="320"/>
      <c r="G27" s="320"/>
      <c r="H27" s="320"/>
      <c r="I27" s="115"/>
      <c r="J27" s="115"/>
      <c r="K27" s="115"/>
      <c r="L27" s="117"/>
      <c r="S27" s="115"/>
      <c r="T27" s="115"/>
      <c r="U27" s="115"/>
      <c r="V27" s="115"/>
      <c r="W27" s="115"/>
      <c r="X27" s="115"/>
      <c r="Y27" s="115"/>
      <c r="Z27" s="115"/>
      <c r="AA27" s="115"/>
      <c r="AB27" s="115"/>
      <c r="AC27" s="115"/>
      <c r="AD27" s="115"/>
      <c r="AE27" s="115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18"/>
      <c r="E29" s="118"/>
      <c r="F29" s="118"/>
      <c r="G29" s="118"/>
      <c r="H29" s="118"/>
      <c r="I29" s="118"/>
      <c r="J29" s="118"/>
      <c r="K29" s="118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19" t="s">
        <v>35</v>
      </c>
      <c r="E30" s="34"/>
      <c r="F30" s="34"/>
      <c r="G30" s="34"/>
      <c r="H30" s="34"/>
      <c r="I30" s="34"/>
      <c r="J30" s="120">
        <f>ROUND(J123,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18"/>
      <c r="E31" s="118"/>
      <c r="F31" s="118"/>
      <c r="G31" s="118"/>
      <c r="H31" s="118"/>
      <c r="I31" s="118"/>
      <c r="J31" s="118"/>
      <c r="K31" s="118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21" t="s">
        <v>37</v>
      </c>
      <c r="G32" s="34"/>
      <c r="H32" s="34"/>
      <c r="I32" s="121" t="s">
        <v>36</v>
      </c>
      <c r="J32" s="121" t="s">
        <v>38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22" t="s">
        <v>39</v>
      </c>
      <c r="E33" s="112" t="s">
        <v>40</v>
      </c>
      <c r="F33" s="123">
        <f>ROUND((SUM(BE123:BE204)),  2)</f>
        <v>0</v>
      </c>
      <c r="G33" s="34"/>
      <c r="H33" s="34"/>
      <c r="I33" s="124">
        <v>0.21</v>
      </c>
      <c r="J33" s="123">
        <f>ROUND(((SUM(BE123:BE204))*I33),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12" t="s">
        <v>41</v>
      </c>
      <c r="F34" s="123">
        <f>ROUND((SUM(BF123:BF204)),  2)</f>
        <v>0</v>
      </c>
      <c r="G34" s="34"/>
      <c r="H34" s="34"/>
      <c r="I34" s="124">
        <v>0.15</v>
      </c>
      <c r="J34" s="123">
        <f>ROUND(((SUM(BF123:BF204))*I34),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12" t="s">
        <v>42</v>
      </c>
      <c r="F35" s="123">
        <f>ROUND((SUM(BG123:BG204)),  2)</f>
        <v>0</v>
      </c>
      <c r="G35" s="34"/>
      <c r="H35" s="34"/>
      <c r="I35" s="124">
        <v>0.21</v>
      </c>
      <c r="J35" s="123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12" t="s">
        <v>43</v>
      </c>
      <c r="F36" s="123">
        <f>ROUND((SUM(BH123:BH204)),  2)</f>
        <v>0</v>
      </c>
      <c r="G36" s="34"/>
      <c r="H36" s="34"/>
      <c r="I36" s="124">
        <v>0.15</v>
      </c>
      <c r="J36" s="123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2" t="s">
        <v>44</v>
      </c>
      <c r="F37" s="123">
        <f>ROUND((SUM(BI123:BI204)),  2)</f>
        <v>0</v>
      </c>
      <c r="G37" s="34"/>
      <c r="H37" s="34"/>
      <c r="I37" s="124">
        <v>0</v>
      </c>
      <c r="J37" s="123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25"/>
      <c r="D39" s="126" t="s">
        <v>45</v>
      </c>
      <c r="E39" s="127"/>
      <c r="F39" s="127"/>
      <c r="G39" s="128" t="s">
        <v>46</v>
      </c>
      <c r="H39" s="129" t="s">
        <v>47</v>
      </c>
      <c r="I39" s="127"/>
      <c r="J39" s="130">
        <f>SUM(J30:J37)</f>
        <v>0</v>
      </c>
      <c r="K39" s="131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1" customFormat="1" ht="14.45" customHeight="1">
      <c r="B41" s="20"/>
      <c r="L41" s="20"/>
    </row>
    <row r="42" spans="1:31" s="1" customFormat="1" ht="14.45" customHeight="1">
      <c r="B42" s="20"/>
      <c r="L42" s="20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51"/>
      <c r="D50" s="132" t="s">
        <v>48</v>
      </c>
      <c r="E50" s="133"/>
      <c r="F50" s="133"/>
      <c r="G50" s="132" t="s">
        <v>49</v>
      </c>
      <c r="H50" s="133"/>
      <c r="I50" s="133"/>
      <c r="J50" s="133"/>
      <c r="K50" s="133"/>
      <c r="L50" s="51"/>
    </row>
    <row r="51" spans="1:31">
      <c r="B51" s="20"/>
      <c r="L51" s="20"/>
    </row>
    <row r="52" spans="1:31">
      <c r="B52" s="20"/>
      <c r="L52" s="20"/>
    </row>
    <row r="53" spans="1:31">
      <c r="B53" s="20"/>
      <c r="L53" s="20"/>
    </row>
    <row r="54" spans="1:31">
      <c r="B54" s="20"/>
      <c r="L54" s="20"/>
    </row>
    <row r="55" spans="1:31">
      <c r="B55" s="20"/>
      <c r="L55" s="20"/>
    </row>
    <row r="56" spans="1:31">
      <c r="B56" s="20"/>
      <c r="L56" s="20"/>
    </row>
    <row r="57" spans="1:31">
      <c r="B57" s="20"/>
      <c r="L57" s="20"/>
    </row>
    <row r="58" spans="1:31">
      <c r="B58" s="20"/>
      <c r="L58" s="20"/>
    </row>
    <row r="59" spans="1:31">
      <c r="B59" s="20"/>
      <c r="L59" s="20"/>
    </row>
    <row r="60" spans="1:31">
      <c r="B60" s="20"/>
      <c r="L60" s="20"/>
    </row>
    <row r="61" spans="1:31" s="2" customFormat="1" ht="12.75">
      <c r="A61" s="34"/>
      <c r="B61" s="39"/>
      <c r="C61" s="34"/>
      <c r="D61" s="134" t="s">
        <v>50</v>
      </c>
      <c r="E61" s="135"/>
      <c r="F61" s="136" t="s">
        <v>51</v>
      </c>
      <c r="G61" s="134" t="s">
        <v>50</v>
      </c>
      <c r="H61" s="135"/>
      <c r="I61" s="135"/>
      <c r="J61" s="137" t="s">
        <v>51</v>
      </c>
      <c r="K61" s="135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>
      <c r="B62" s="20"/>
      <c r="L62" s="20"/>
    </row>
    <row r="63" spans="1:31">
      <c r="B63" s="20"/>
      <c r="L63" s="20"/>
    </row>
    <row r="64" spans="1:31">
      <c r="B64" s="20"/>
      <c r="L64" s="20"/>
    </row>
    <row r="65" spans="1:31" s="2" customFormat="1" ht="12.75">
      <c r="A65" s="34"/>
      <c r="B65" s="39"/>
      <c r="C65" s="34"/>
      <c r="D65" s="132" t="s">
        <v>52</v>
      </c>
      <c r="E65" s="138"/>
      <c r="F65" s="138"/>
      <c r="G65" s="132" t="s">
        <v>53</v>
      </c>
      <c r="H65" s="138"/>
      <c r="I65" s="138"/>
      <c r="J65" s="138"/>
      <c r="K65" s="138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>
      <c r="B66" s="20"/>
      <c r="L66" s="20"/>
    </row>
    <row r="67" spans="1:31">
      <c r="B67" s="20"/>
      <c r="L67" s="20"/>
    </row>
    <row r="68" spans="1:31">
      <c r="B68" s="20"/>
      <c r="L68" s="20"/>
    </row>
    <row r="69" spans="1:31">
      <c r="B69" s="20"/>
      <c r="L69" s="20"/>
    </row>
    <row r="70" spans="1:31">
      <c r="B70" s="20"/>
      <c r="L70" s="20"/>
    </row>
    <row r="71" spans="1:31">
      <c r="B71" s="20"/>
      <c r="L71" s="20"/>
    </row>
    <row r="72" spans="1:31">
      <c r="B72" s="20"/>
      <c r="L72" s="20"/>
    </row>
    <row r="73" spans="1:31">
      <c r="B73" s="20"/>
      <c r="L73" s="20"/>
    </row>
    <row r="74" spans="1:31">
      <c r="B74" s="20"/>
      <c r="L74" s="20"/>
    </row>
    <row r="75" spans="1:31">
      <c r="B75" s="20"/>
      <c r="L75" s="20"/>
    </row>
    <row r="76" spans="1:31" s="2" customFormat="1" ht="12.75">
      <c r="A76" s="34"/>
      <c r="B76" s="39"/>
      <c r="C76" s="34"/>
      <c r="D76" s="134" t="s">
        <v>50</v>
      </c>
      <c r="E76" s="135"/>
      <c r="F76" s="136" t="s">
        <v>51</v>
      </c>
      <c r="G76" s="134" t="s">
        <v>50</v>
      </c>
      <c r="H76" s="135"/>
      <c r="I76" s="135"/>
      <c r="J76" s="137" t="s">
        <v>51</v>
      </c>
      <c r="K76" s="135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39"/>
      <c r="C77" s="140"/>
      <c r="D77" s="140"/>
      <c r="E77" s="140"/>
      <c r="F77" s="140"/>
      <c r="G77" s="140"/>
      <c r="H77" s="140"/>
      <c r="I77" s="140"/>
      <c r="J77" s="140"/>
      <c r="K77" s="140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47" s="2" customFormat="1" ht="6.95" customHeight="1">
      <c r="A81" s="34"/>
      <c r="B81" s="141"/>
      <c r="C81" s="142"/>
      <c r="D81" s="142"/>
      <c r="E81" s="142"/>
      <c r="F81" s="142"/>
      <c r="G81" s="142"/>
      <c r="H81" s="142"/>
      <c r="I81" s="142"/>
      <c r="J81" s="142"/>
      <c r="K81" s="142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4.95" customHeight="1">
      <c r="A82" s="34"/>
      <c r="B82" s="35"/>
      <c r="C82" s="23" t="s">
        <v>122</v>
      </c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16.5" customHeight="1">
      <c r="A85" s="34"/>
      <c r="B85" s="35"/>
      <c r="C85" s="36"/>
      <c r="D85" s="36"/>
      <c r="E85" s="312" t="str">
        <f>E7</f>
        <v>Výškovická ul. prostor mezi ul. Svornosti a Čujkovova, Ostrava-Jih</v>
      </c>
      <c r="F85" s="313"/>
      <c r="G85" s="313"/>
      <c r="H85" s="313"/>
      <c r="I85" s="36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12" customHeight="1">
      <c r="A86" s="34"/>
      <c r="B86" s="35"/>
      <c r="C86" s="29" t="s">
        <v>120</v>
      </c>
      <c r="D86" s="36"/>
      <c r="E86" s="36"/>
      <c r="F86" s="36"/>
      <c r="G86" s="36"/>
      <c r="H86" s="36"/>
      <c r="I86" s="36"/>
      <c r="J86" s="36"/>
      <c r="K86" s="36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16.5" customHeight="1">
      <c r="A87" s="34"/>
      <c r="B87" s="35"/>
      <c r="C87" s="36"/>
      <c r="D87" s="36"/>
      <c r="E87" s="304" t="str">
        <f>E9</f>
        <v>012 - SO 403 STANICE PRO ELEKTROKOLA - neuznatelné</v>
      </c>
      <c r="F87" s="311"/>
      <c r="G87" s="311"/>
      <c r="H87" s="311"/>
      <c r="I87" s="36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12" customHeight="1">
      <c r="A89" s="34"/>
      <c r="B89" s="35"/>
      <c r="C89" s="29" t="s">
        <v>20</v>
      </c>
      <c r="D89" s="36"/>
      <c r="E89" s="36"/>
      <c r="F89" s="27" t="str">
        <f>F12</f>
        <v>ul. Výškovická</v>
      </c>
      <c r="G89" s="36"/>
      <c r="H89" s="36"/>
      <c r="I89" s="29" t="s">
        <v>22</v>
      </c>
      <c r="J89" s="66" t="str">
        <f>IF(J12="","",J12)</f>
        <v>27. 10. 2021</v>
      </c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25.7" customHeight="1">
      <c r="A91" s="34"/>
      <c r="B91" s="35"/>
      <c r="C91" s="29" t="s">
        <v>24</v>
      </c>
      <c r="D91" s="36"/>
      <c r="E91" s="36"/>
      <c r="F91" s="27" t="str">
        <f>E15</f>
        <v>Městský obvod Ostrava – Jih</v>
      </c>
      <c r="G91" s="36"/>
      <c r="H91" s="36"/>
      <c r="I91" s="29" t="s">
        <v>30</v>
      </c>
      <c r="J91" s="32" t="str">
        <f>E21</f>
        <v>Ing. Bc. Roman Fildán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25.7" customHeight="1">
      <c r="A92" s="34"/>
      <c r="B92" s="35"/>
      <c r="C92" s="29" t="s">
        <v>28</v>
      </c>
      <c r="D92" s="36"/>
      <c r="E92" s="36"/>
      <c r="F92" s="27" t="str">
        <f>IF(E18="","",E18)</f>
        <v>Vyplň údaj</v>
      </c>
      <c r="G92" s="36"/>
      <c r="H92" s="36"/>
      <c r="I92" s="29" t="s">
        <v>33</v>
      </c>
      <c r="J92" s="32" t="str">
        <f>E24</f>
        <v>Ing. Bc. Roman Fildán</v>
      </c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35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9.25" customHeight="1">
      <c r="A94" s="34"/>
      <c r="B94" s="35"/>
      <c r="C94" s="143" t="s">
        <v>123</v>
      </c>
      <c r="D94" s="144"/>
      <c r="E94" s="144"/>
      <c r="F94" s="144"/>
      <c r="G94" s="144"/>
      <c r="H94" s="144"/>
      <c r="I94" s="144"/>
      <c r="J94" s="145" t="s">
        <v>124</v>
      </c>
      <c r="K94" s="144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47" s="2" customFormat="1" ht="22.9" customHeight="1">
      <c r="A96" s="34"/>
      <c r="B96" s="35"/>
      <c r="C96" s="146" t="s">
        <v>125</v>
      </c>
      <c r="D96" s="36"/>
      <c r="E96" s="36"/>
      <c r="F96" s="36"/>
      <c r="G96" s="36"/>
      <c r="H96" s="36"/>
      <c r="I96" s="36"/>
      <c r="J96" s="84">
        <f>J123</f>
        <v>0</v>
      </c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7" t="s">
        <v>126</v>
      </c>
    </row>
    <row r="97" spans="1:31" s="9" customFormat="1" ht="24.95" customHeight="1">
      <c r="B97" s="147"/>
      <c r="C97" s="148"/>
      <c r="D97" s="149" t="s">
        <v>127</v>
      </c>
      <c r="E97" s="150"/>
      <c r="F97" s="150"/>
      <c r="G97" s="150"/>
      <c r="H97" s="150"/>
      <c r="I97" s="150"/>
      <c r="J97" s="151">
        <f>J124</f>
        <v>0</v>
      </c>
      <c r="K97" s="148"/>
      <c r="L97" s="152"/>
    </row>
    <row r="98" spans="1:31" s="10" customFormat="1" ht="19.899999999999999" customHeight="1">
      <c r="B98" s="153"/>
      <c r="C98" s="154"/>
      <c r="D98" s="155" t="s">
        <v>284</v>
      </c>
      <c r="E98" s="156"/>
      <c r="F98" s="156"/>
      <c r="G98" s="156"/>
      <c r="H98" s="156"/>
      <c r="I98" s="156"/>
      <c r="J98" s="157">
        <f>J125</f>
        <v>0</v>
      </c>
      <c r="K98" s="154"/>
      <c r="L98" s="158"/>
    </row>
    <row r="99" spans="1:31" s="9" customFormat="1" ht="24.95" customHeight="1">
      <c r="B99" s="147"/>
      <c r="C99" s="148"/>
      <c r="D99" s="149" t="s">
        <v>292</v>
      </c>
      <c r="E99" s="150"/>
      <c r="F99" s="150"/>
      <c r="G99" s="150"/>
      <c r="H99" s="150"/>
      <c r="I99" s="150"/>
      <c r="J99" s="151">
        <f>J136</f>
        <v>0</v>
      </c>
      <c r="K99" s="148"/>
      <c r="L99" s="152"/>
    </row>
    <row r="100" spans="1:31" s="10" customFormat="1" ht="19.899999999999999" customHeight="1">
      <c r="B100" s="153"/>
      <c r="C100" s="154"/>
      <c r="D100" s="155" t="s">
        <v>1230</v>
      </c>
      <c r="E100" s="156"/>
      <c r="F100" s="156"/>
      <c r="G100" s="156"/>
      <c r="H100" s="156"/>
      <c r="I100" s="156"/>
      <c r="J100" s="157">
        <f>J137</f>
        <v>0</v>
      </c>
      <c r="K100" s="154"/>
      <c r="L100" s="158"/>
    </row>
    <row r="101" spans="1:31" s="9" customFormat="1" ht="24.95" customHeight="1">
      <c r="B101" s="147"/>
      <c r="C101" s="148"/>
      <c r="D101" s="149" t="s">
        <v>296</v>
      </c>
      <c r="E101" s="150"/>
      <c r="F101" s="150"/>
      <c r="G101" s="150"/>
      <c r="H101" s="150"/>
      <c r="I101" s="150"/>
      <c r="J101" s="151">
        <f>J144</f>
        <v>0</v>
      </c>
      <c r="K101" s="148"/>
      <c r="L101" s="152"/>
    </row>
    <row r="102" spans="1:31" s="10" customFormat="1" ht="19.899999999999999" customHeight="1">
      <c r="B102" s="153"/>
      <c r="C102" s="154"/>
      <c r="D102" s="155" t="s">
        <v>1231</v>
      </c>
      <c r="E102" s="156"/>
      <c r="F102" s="156"/>
      <c r="G102" s="156"/>
      <c r="H102" s="156"/>
      <c r="I102" s="156"/>
      <c r="J102" s="157">
        <f>J145</f>
        <v>0</v>
      </c>
      <c r="K102" s="154"/>
      <c r="L102" s="158"/>
    </row>
    <row r="103" spans="1:31" s="10" customFormat="1" ht="19.899999999999999" customHeight="1">
      <c r="B103" s="153"/>
      <c r="C103" s="154"/>
      <c r="D103" s="155" t="s">
        <v>297</v>
      </c>
      <c r="E103" s="156"/>
      <c r="F103" s="156"/>
      <c r="G103" s="156"/>
      <c r="H103" s="156"/>
      <c r="I103" s="156"/>
      <c r="J103" s="157">
        <f>J163</f>
        <v>0</v>
      </c>
      <c r="K103" s="154"/>
      <c r="L103" s="158"/>
    </row>
    <row r="104" spans="1:31" s="2" customFormat="1" ht="21.75" customHeight="1">
      <c r="A104" s="34"/>
      <c r="B104" s="35"/>
      <c r="C104" s="36"/>
      <c r="D104" s="36"/>
      <c r="E104" s="36"/>
      <c r="F104" s="36"/>
      <c r="G104" s="36"/>
      <c r="H104" s="36"/>
      <c r="I104" s="36"/>
      <c r="J104" s="36"/>
      <c r="K104" s="36"/>
      <c r="L104" s="51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5" spans="1:31" s="2" customFormat="1" ht="6.95" customHeight="1">
      <c r="A105" s="34"/>
      <c r="B105" s="54"/>
      <c r="C105" s="55"/>
      <c r="D105" s="55"/>
      <c r="E105" s="55"/>
      <c r="F105" s="55"/>
      <c r="G105" s="55"/>
      <c r="H105" s="55"/>
      <c r="I105" s="55"/>
      <c r="J105" s="55"/>
      <c r="K105" s="55"/>
      <c r="L105" s="51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9" spans="1:31" s="2" customFormat="1" ht="6.95" customHeight="1">
      <c r="A109" s="34"/>
      <c r="B109" s="56"/>
      <c r="C109" s="57"/>
      <c r="D109" s="57"/>
      <c r="E109" s="57"/>
      <c r="F109" s="57"/>
      <c r="G109" s="57"/>
      <c r="H109" s="57"/>
      <c r="I109" s="57"/>
      <c r="J109" s="57"/>
      <c r="K109" s="57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pans="1:31" s="2" customFormat="1" ht="24.95" customHeight="1">
      <c r="A110" s="34"/>
      <c r="B110" s="35"/>
      <c r="C110" s="23" t="s">
        <v>129</v>
      </c>
      <c r="D110" s="36"/>
      <c r="E110" s="36"/>
      <c r="F110" s="36"/>
      <c r="G110" s="36"/>
      <c r="H110" s="36"/>
      <c r="I110" s="36"/>
      <c r="J110" s="36"/>
      <c r="K110" s="36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31" s="2" customFormat="1" ht="6.95" customHeight="1">
      <c r="A111" s="34"/>
      <c r="B111" s="35"/>
      <c r="C111" s="36"/>
      <c r="D111" s="36"/>
      <c r="E111" s="36"/>
      <c r="F111" s="36"/>
      <c r="G111" s="36"/>
      <c r="H111" s="36"/>
      <c r="I111" s="36"/>
      <c r="J111" s="36"/>
      <c r="K111" s="36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31" s="2" customFormat="1" ht="12" customHeight="1">
      <c r="A112" s="34"/>
      <c r="B112" s="35"/>
      <c r="C112" s="29" t="s">
        <v>16</v>
      </c>
      <c r="D112" s="36"/>
      <c r="E112" s="36"/>
      <c r="F112" s="36"/>
      <c r="G112" s="36"/>
      <c r="H112" s="36"/>
      <c r="I112" s="36"/>
      <c r="J112" s="36"/>
      <c r="K112" s="36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5" s="2" customFormat="1" ht="16.5" customHeight="1">
      <c r="A113" s="34"/>
      <c r="B113" s="35"/>
      <c r="C113" s="36"/>
      <c r="D113" s="36"/>
      <c r="E113" s="312" t="str">
        <f>E7</f>
        <v>Výškovická ul. prostor mezi ul. Svornosti a Čujkovova, Ostrava-Jih</v>
      </c>
      <c r="F113" s="313"/>
      <c r="G113" s="313"/>
      <c r="H113" s="313"/>
      <c r="I113" s="36"/>
      <c r="J113" s="36"/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5" s="2" customFormat="1" ht="12" customHeight="1">
      <c r="A114" s="34"/>
      <c r="B114" s="35"/>
      <c r="C114" s="29" t="s">
        <v>120</v>
      </c>
      <c r="D114" s="36"/>
      <c r="E114" s="36"/>
      <c r="F114" s="36"/>
      <c r="G114" s="36"/>
      <c r="H114" s="36"/>
      <c r="I114" s="36"/>
      <c r="J114" s="36"/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5" s="2" customFormat="1" ht="16.5" customHeight="1">
      <c r="A115" s="34"/>
      <c r="B115" s="35"/>
      <c r="C115" s="36"/>
      <c r="D115" s="36"/>
      <c r="E115" s="304" t="str">
        <f>E9</f>
        <v>012 - SO 403 STANICE PRO ELEKTROKOLA - neuznatelné</v>
      </c>
      <c r="F115" s="311"/>
      <c r="G115" s="311"/>
      <c r="H115" s="311"/>
      <c r="I115" s="36"/>
      <c r="J115" s="36"/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5" s="2" customFormat="1" ht="6.95" customHeight="1">
      <c r="A116" s="34"/>
      <c r="B116" s="35"/>
      <c r="C116" s="36"/>
      <c r="D116" s="36"/>
      <c r="E116" s="36"/>
      <c r="F116" s="36"/>
      <c r="G116" s="36"/>
      <c r="H116" s="36"/>
      <c r="I116" s="36"/>
      <c r="J116" s="36"/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5" s="2" customFormat="1" ht="12" customHeight="1">
      <c r="A117" s="34"/>
      <c r="B117" s="35"/>
      <c r="C117" s="29" t="s">
        <v>20</v>
      </c>
      <c r="D117" s="36"/>
      <c r="E117" s="36"/>
      <c r="F117" s="27" t="str">
        <f>F12</f>
        <v>ul. Výškovická</v>
      </c>
      <c r="G117" s="36"/>
      <c r="H117" s="36"/>
      <c r="I117" s="29" t="s">
        <v>22</v>
      </c>
      <c r="J117" s="66" t="str">
        <f>IF(J12="","",J12)</f>
        <v>27. 10. 2021</v>
      </c>
      <c r="K117" s="36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5" s="2" customFormat="1" ht="6.95" customHeight="1">
      <c r="A118" s="34"/>
      <c r="B118" s="35"/>
      <c r="C118" s="36"/>
      <c r="D118" s="36"/>
      <c r="E118" s="36"/>
      <c r="F118" s="36"/>
      <c r="G118" s="36"/>
      <c r="H118" s="36"/>
      <c r="I118" s="36"/>
      <c r="J118" s="36"/>
      <c r="K118" s="36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65" s="2" customFormat="1" ht="25.7" customHeight="1">
      <c r="A119" s="34"/>
      <c r="B119" s="35"/>
      <c r="C119" s="29" t="s">
        <v>24</v>
      </c>
      <c r="D119" s="36"/>
      <c r="E119" s="36"/>
      <c r="F119" s="27" t="str">
        <f>E15</f>
        <v>Městský obvod Ostrava – Jih</v>
      </c>
      <c r="G119" s="36"/>
      <c r="H119" s="36"/>
      <c r="I119" s="29" t="s">
        <v>30</v>
      </c>
      <c r="J119" s="32" t="str">
        <f>E21</f>
        <v>Ing. Bc. Roman Fildán</v>
      </c>
      <c r="K119" s="36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65" s="2" customFormat="1" ht="25.7" customHeight="1">
      <c r="A120" s="34"/>
      <c r="B120" s="35"/>
      <c r="C120" s="29" t="s">
        <v>28</v>
      </c>
      <c r="D120" s="36"/>
      <c r="E120" s="36"/>
      <c r="F120" s="27" t="str">
        <f>IF(E18="","",E18)</f>
        <v>Vyplň údaj</v>
      </c>
      <c r="G120" s="36"/>
      <c r="H120" s="36"/>
      <c r="I120" s="29" t="s">
        <v>33</v>
      </c>
      <c r="J120" s="32" t="str">
        <f>E24</f>
        <v>Ing. Bc. Roman Fildán</v>
      </c>
      <c r="K120" s="36"/>
      <c r="L120" s="51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pans="1:65" s="2" customFormat="1" ht="10.35" customHeight="1">
      <c r="A121" s="34"/>
      <c r="B121" s="35"/>
      <c r="C121" s="36"/>
      <c r="D121" s="36"/>
      <c r="E121" s="36"/>
      <c r="F121" s="36"/>
      <c r="G121" s="36"/>
      <c r="H121" s="36"/>
      <c r="I121" s="36"/>
      <c r="J121" s="36"/>
      <c r="K121" s="36"/>
      <c r="L121" s="51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pans="1:65" s="11" customFormat="1" ht="29.25" customHeight="1">
      <c r="A122" s="159"/>
      <c r="B122" s="160"/>
      <c r="C122" s="161" t="s">
        <v>130</v>
      </c>
      <c r="D122" s="162" t="s">
        <v>60</v>
      </c>
      <c r="E122" s="162" t="s">
        <v>56</v>
      </c>
      <c r="F122" s="162" t="s">
        <v>57</v>
      </c>
      <c r="G122" s="162" t="s">
        <v>131</v>
      </c>
      <c r="H122" s="162" t="s">
        <v>132</v>
      </c>
      <c r="I122" s="162" t="s">
        <v>133</v>
      </c>
      <c r="J122" s="163" t="s">
        <v>124</v>
      </c>
      <c r="K122" s="164" t="s">
        <v>134</v>
      </c>
      <c r="L122" s="165"/>
      <c r="M122" s="75" t="s">
        <v>1</v>
      </c>
      <c r="N122" s="76" t="s">
        <v>39</v>
      </c>
      <c r="O122" s="76" t="s">
        <v>135</v>
      </c>
      <c r="P122" s="76" t="s">
        <v>136</v>
      </c>
      <c r="Q122" s="76" t="s">
        <v>137</v>
      </c>
      <c r="R122" s="76" t="s">
        <v>138</v>
      </c>
      <c r="S122" s="76" t="s">
        <v>139</v>
      </c>
      <c r="T122" s="77" t="s">
        <v>140</v>
      </c>
      <c r="U122" s="159"/>
      <c r="V122" s="159"/>
      <c r="W122" s="159"/>
      <c r="X122" s="159"/>
      <c r="Y122" s="159"/>
      <c r="Z122" s="159"/>
      <c r="AA122" s="159"/>
      <c r="AB122" s="159"/>
      <c r="AC122" s="159"/>
      <c r="AD122" s="159"/>
      <c r="AE122" s="159"/>
    </row>
    <row r="123" spans="1:65" s="2" customFormat="1" ht="22.9" customHeight="1">
      <c r="A123" s="34"/>
      <c r="B123" s="35"/>
      <c r="C123" s="82" t="s">
        <v>141</v>
      </c>
      <c r="D123" s="36"/>
      <c r="E123" s="36"/>
      <c r="F123" s="36"/>
      <c r="G123" s="36"/>
      <c r="H123" s="36"/>
      <c r="I123" s="36"/>
      <c r="J123" s="166">
        <f>BK123</f>
        <v>0</v>
      </c>
      <c r="K123" s="36"/>
      <c r="L123" s="39"/>
      <c r="M123" s="78"/>
      <c r="N123" s="167"/>
      <c r="O123" s="79"/>
      <c r="P123" s="168">
        <f>P124+P136+P144</f>
        <v>0</v>
      </c>
      <c r="Q123" s="79"/>
      <c r="R123" s="168">
        <f>R124+R136+R144</f>
        <v>36.34875469</v>
      </c>
      <c r="S123" s="79"/>
      <c r="T123" s="169">
        <f>T124+T136+T144</f>
        <v>0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T123" s="17" t="s">
        <v>74</v>
      </c>
      <c r="AU123" s="17" t="s">
        <v>126</v>
      </c>
      <c r="BK123" s="170">
        <f>BK124+BK136+BK144</f>
        <v>0</v>
      </c>
    </row>
    <row r="124" spans="1:65" s="12" customFormat="1" ht="25.9" customHeight="1">
      <c r="B124" s="171"/>
      <c r="C124" s="172"/>
      <c r="D124" s="173" t="s">
        <v>74</v>
      </c>
      <c r="E124" s="174" t="s">
        <v>142</v>
      </c>
      <c r="F124" s="174" t="s">
        <v>143</v>
      </c>
      <c r="G124" s="172"/>
      <c r="H124" s="172"/>
      <c r="I124" s="175"/>
      <c r="J124" s="176">
        <f>BK124</f>
        <v>0</v>
      </c>
      <c r="K124" s="172"/>
      <c r="L124" s="177"/>
      <c r="M124" s="178"/>
      <c r="N124" s="179"/>
      <c r="O124" s="179"/>
      <c r="P124" s="180">
        <f>P125</f>
        <v>0</v>
      </c>
      <c r="Q124" s="179"/>
      <c r="R124" s="180">
        <f>R125</f>
        <v>1.44689767</v>
      </c>
      <c r="S124" s="179"/>
      <c r="T124" s="181">
        <f>T125</f>
        <v>0</v>
      </c>
      <c r="AR124" s="182" t="s">
        <v>83</v>
      </c>
      <c r="AT124" s="183" t="s">
        <v>74</v>
      </c>
      <c r="AU124" s="183" t="s">
        <v>75</v>
      </c>
      <c r="AY124" s="182" t="s">
        <v>145</v>
      </c>
      <c r="BK124" s="184">
        <f>BK125</f>
        <v>0</v>
      </c>
    </row>
    <row r="125" spans="1:65" s="12" customFormat="1" ht="22.9" customHeight="1">
      <c r="B125" s="171"/>
      <c r="C125" s="172"/>
      <c r="D125" s="173" t="s">
        <v>74</v>
      </c>
      <c r="E125" s="185" t="s">
        <v>85</v>
      </c>
      <c r="F125" s="185" t="s">
        <v>569</v>
      </c>
      <c r="G125" s="172"/>
      <c r="H125" s="172"/>
      <c r="I125" s="175"/>
      <c r="J125" s="186">
        <f>BK125</f>
        <v>0</v>
      </c>
      <c r="K125" s="172"/>
      <c r="L125" s="177"/>
      <c r="M125" s="178"/>
      <c r="N125" s="179"/>
      <c r="O125" s="179"/>
      <c r="P125" s="180">
        <f>SUM(P126:P135)</f>
        <v>0</v>
      </c>
      <c r="Q125" s="179"/>
      <c r="R125" s="180">
        <f>SUM(R126:R135)</f>
        <v>1.44689767</v>
      </c>
      <c r="S125" s="179"/>
      <c r="T125" s="181">
        <f>SUM(T126:T135)</f>
        <v>0</v>
      </c>
      <c r="AR125" s="182" t="s">
        <v>83</v>
      </c>
      <c r="AT125" s="183" t="s">
        <v>74</v>
      </c>
      <c r="AU125" s="183" t="s">
        <v>83</v>
      </c>
      <c r="AY125" s="182" t="s">
        <v>145</v>
      </c>
      <c r="BK125" s="184">
        <f>SUM(BK126:BK135)</f>
        <v>0</v>
      </c>
    </row>
    <row r="126" spans="1:65" s="2" customFormat="1" ht="14.45" customHeight="1">
      <c r="A126" s="34"/>
      <c r="B126" s="35"/>
      <c r="C126" s="241" t="s">
        <v>83</v>
      </c>
      <c r="D126" s="241" t="s">
        <v>218</v>
      </c>
      <c r="E126" s="242" t="s">
        <v>1775</v>
      </c>
      <c r="F126" s="243" t="s">
        <v>1776</v>
      </c>
      <c r="G126" s="244" t="s">
        <v>241</v>
      </c>
      <c r="H126" s="245">
        <v>0.58499999999999996</v>
      </c>
      <c r="I126" s="246"/>
      <c r="J126" s="247">
        <f>ROUND(I126*H126,2)</f>
        <v>0</v>
      </c>
      <c r="K126" s="248"/>
      <c r="L126" s="39"/>
      <c r="M126" s="249" t="s">
        <v>1</v>
      </c>
      <c r="N126" s="250" t="s">
        <v>40</v>
      </c>
      <c r="O126" s="71"/>
      <c r="P126" s="198">
        <f>O126*H126</f>
        <v>0</v>
      </c>
      <c r="Q126" s="198">
        <v>2.45329</v>
      </c>
      <c r="R126" s="198">
        <f>Q126*H126</f>
        <v>1.43517465</v>
      </c>
      <c r="S126" s="198">
        <v>0</v>
      </c>
      <c r="T126" s="199">
        <f>S126*H126</f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200" t="s">
        <v>151</v>
      </c>
      <c r="AT126" s="200" t="s">
        <v>218</v>
      </c>
      <c r="AU126" s="200" t="s">
        <v>85</v>
      </c>
      <c r="AY126" s="17" t="s">
        <v>145</v>
      </c>
      <c r="BE126" s="201">
        <f>IF(N126="základní",J126,0)</f>
        <v>0</v>
      </c>
      <c r="BF126" s="201">
        <f>IF(N126="snížená",J126,0)</f>
        <v>0</v>
      </c>
      <c r="BG126" s="201">
        <f>IF(N126="zákl. přenesená",J126,0)</f>
        <v>0</v>
      </c>
      <c r="BH126" s="201">
        <f>IF(N126="sníž. přenesená",J126,0)</f>
        <v>0</v>
      </c>
      <c r="BI126" s="201">
        <f>IF(N126="nulová",J126,0)</f>
        <v>0</v>
      </c>
      <c r="BJ126" s="17" t="s">
        <v>83</v>
      </c>
      <c r="BK126" s="201">
        <f>ROUND(I126*H126,2)</f>
        <v>0</v>
      </c>
      <c r="BL126" s="17" t="s">
        <v>151</v>
      </c>
      <c r="BM126" s="200" t="s">
        <v>1777</v>
      </c>
    </row>
    <row r="127" spans="1:65" s="13" customFormat="1">
      <c r="B127" s="208"/>
      <c r="C127" s="209"/>
      <c r="D127" s="210" t="s">
        <v>191</v>
      </c>
      <c r="E127" s="211" t="s">
        <v>1</v>
      </c>
      <c r="F127" s="212" t="s">
        <v>1778</v>
      </c>
      <c r="G127" s="209"/>
      <c r="H127" s="211" t="s">
        <v>1</v>
      </c>
      <c r="I127" s="213"/>
      <c r="J127" s="209"/>
      <c r="K127" s="209"/>
      <c r="L127" s="214"/>
      <c r="M127" s="215"/>
      <c r="N127" s="216"/>
      <c r="O127" s="216"/>
      <c r="P127" s="216"/>
      <c r="Q127" s="216"/>
      <c r="R127" s="216"/>
      <c r="S127" s="216"/>
      <c r="T127" s="217"/>
      <c r="AT127" s="218" t="s">
        <v>191</v>
      </c>
      <c r="AU127" s="218" t="s">
        <v>85</v>
      </c>
      <c r="AV127" s="13" t="s">
        <v>83</v>
      </c>
      <c r="AW127" s="13" t="s">
        <v>32</v>
      </c>
      <c r="AX127" s="13" t="s">
        <v>75</v>
      </c>
      <c r="AY127" s="218" t="s">
        <v>145</v>
      </c>
    </row>
    <row r="128" spans="1:65" s="14" customFormat="1">
      <c r="B128" s="219"/>
      <c r="C128" s="220"/>
      <c r="D128" s="210" t="s">
        <v>191</v>
      </c>
      <c r="E128" s="221" t="s">
        <v>1</v>
      </c>
      <c r="F128" s="222" t="s">
        <v>1779</v>
      </c>
      <c r="G128" s="220"/>
      <c r="H128" s="223">
        <v>0.30499999999999999</v>
      </c>
      <c r="I128" s="224"/>
      <c r="J128" s="220"/>
      <c r="K128" s="220"/>
      <c r="L128" s="225"/>
      <c r="M128" s="226"/>
      <c r="N128" s="227"/>
      <c r="O128" s="227"/>
      <c r="P128" s="227"/>
      <c r="Q128" s="227"/>
      <c r="R128" s="227"/>
      <c r="S128" s="227"/>
      <c r="T128" s="228"/>
      <c r="AT128" s="229" t="s">
        <v>191</v>
      </c>
      <c r="AU128" s="229" t="s">
        <v>85</v>
      </c>
      <c r="AV128" s="14" t="s">
        <v>85</v>
      </c>
      <c r="AW128" s="14" t="s">
        <v>32</v>
      </c>
      <c r="AX128" s="14" t="s">
        <v>75</v>
      </c>
      <c r="AY128" s="229" t="s">
        <v>145</v>
      </c>
    </row>
    <row r="129" spans="1:65" s="14" customFormat="1">
      <c r="B129" s="219"/>
      <c r="C129" s="220"/>
      <c r="D129" s="210" t="s">
        <v>191</v>
      </c>
      <c r="E129" s="221" t="s">
        <v>1</v>
      </c>
      <c r="F129" s="222" t="s">
        <v>1780</v>
      </c>
      <c r="G129" s="220"/>
      <c r="H129" s="223">
        <v>0.28000000000000003</v>
      </c>
      <c r="I129" s="224"/>
      <c r="J129" s="220"/>
      <c r="K129" s="220"/>
      <c r="L129" s="225"/>
      <c r="M129" s="226"/>
      <c r="N129" s="227"/>
      <c r="O129" s="227"/>
      <c r="P129" s="227"/>
      <c r="Q129" s="227"/>
      <c r="R129" s="227"/>
      <c r="S129" s="227"/>
      <c r="T129" s="228"/>
      <c r="AT129" s="229" t="s">
        <v>191</v>
      </c>
      <c r="AU129" s="229" t="s">
        <v>85</v>
      </c>
      <c r="AV129" s="14" t="s">
        <v>85</v>
      </c>
      <c r="AW129" s="14" t="s">
        <v>32</v>
      </c>
      <c r="AX129" s="14" t="s">
        <v>75</v>
      </c>
      <c r="AY129" s="229" t="s">
        <v>145</v>
      </c>
    </row>
    <row r="130" spans="1:65" s="15" customFormat="1">
      <c r="B130" s="230"/>
      <c r="C130" s="231"/>
      <c r="D130" s="210" t="s">
        <v>191</v>
      </c>
      <c r="E130" s="232" t="s">
        <v>1</v>
      </c>
      <c r="F130" s="233" t="s">
        <v>195</v>
      </c>
      <c r="G130" s="231"/>
      <c r="H130" s="234">
        <v>0.58499999999999996</v>
      </c>
      <c r="I130" s="235"/>
      <c r="J130" s="231"/>
      <c r="K130" s="231"/>
      <c r="L130" s="236"/>
      <c r="M130" s="237"/>
      <c r="N130" s="238"/>
      <c r="O130" s="238"/>
      <c r="P130" s="238"/>
      <c r="Q130" s="238"/>
      <c r="R130" s="238"/>
      <c r="S130" s="238"/>
      <c r="T130" s="239"/>
      <c r="AT130" s="240" t="s">
        <v>191</v>
      </c>
      <c r="AU130" s="240" t="s">
        <v>85</v>
      </c>
      <c r="AV130" s="15" t="s">
        <v>151</v>
      </c>
      <c r="AW130" s="15" t="s">
        <v>32</v>
      </c>
      <c r="AX130" s="15" t="s">
        <v>83</v>
      </c>
      <c r="AY130" s="240" t="s">
        <v>145</v>
      </c>
    </row>
    <row r="131" spans="1:65" s="2" customFormat="1" ht="14.45" customHeight="1">
      <c r="A131" s="34"/>
      <c r="B131" s="35"/>
      <c r="C131" s="241" t="s">
        <v>85</v>
      </c>
      <c r="D131" s="241" t="s">
        <v>218</v>
      </c>
      <c r="E131" s="242" t="s">
        <v>1781</v>
      </c>
      <c r="F131" s="243" t="s">
        <v>1782</v>
      </c>
      <c r="G131" s="244" t="s">
        <v>232</v>
      </c>
      <c r="H131" s="245">
        <v>4.3579999999999997</v>
      </c>
      <c r="I131" s="246"/>
      <c r="J131" s="247">
        <f>ROUND(I131*H131,2)</f>
        <v>0</v>
      </c>
      <c r="K131" s="248"/>
      <c r="L131" s="39"/>
      <c r="M131" s="249" t="s">
        <v>1</v>
      </c>
      <c r="N131" s="250" t="s">
        <v>40</v>
      </c>
      <c r="O131" s="71"/>
      <c r="P131" s="198">
        <f>O131*H131</f>
        <v>0</v>
      </c>
      <c r="Q131" s="198">
        <v>2.6900000000000001E-3</v>
      </c>
      <c r="R131" s="198">
        <f>Q131*H131</f>
        <v>1.1723019999999999E-2</v>
      </c>
      <c r="S131" s="198">
        <v>0</v>
      </c>
      <c r="T131" s="199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200" t="s">
        <v>151</v>
      </c>
      <c r="AT131" s="200" t="s">
        <v>218</v>
      </c>
      <c r="AU131" s="200" t="s">
        <v>85</v>
      </c>
      <c r="AY131" s="17" t="s">
        <v>145</v>
      </c>
      <c r="BE131" s="201">
        <f>IF(N131="základní",J131,0)</f>
        <v>0</v>
      </c>
      <c r="BF131" s="201">
        <f>IF(N131="snížená",J131,0)</f>
        <v>0</v>
      </c>
      <c r="BG131" s="201">
        <f>IF(N131="zákl. přenesená",J131,0)</f>
        <v>0</v>
      </c>
      <c r="BH131" s="201">
        <f>IF(N131="sníž. přenesená",J131,0)</f>
        <v>0</v>
      </c>
      <c r="BI131" s="201">
        <f>IF(N131="nulová",J131,0)</f>
        <v>0</v>
      </c>
      <c r="BJ131" s="17" t="s">
        <v>83</v>
      </c>
      <c r="BK131" s="201">
        <f>ROUND(I131*H131,2)</f>
        <v>0</v>
      </c>
      <c r="BL131" s="17" t="s">
        <v>151</v>
      </c>
      <c r="BM131" s="200" t="s">
        <v>1783</v>
      </c>
    </row>
    <row r="132" spans="1:65" s="14" customFormat="1">
      <c r="B132" s="219"/>
      <c r="C132" s="220"/>
      <c r="D132" s="210" t="s">
        <v>191</v>
      </c>
      <c r="E132" s="221" t="s">
        <v>1</v>
      </c>
      <c r="F132" s="222" t="s">
        <v>1784</v>
      </c>
      <c r="G132" s="220"/>
      <c r="H132" s="223">
        <v>2.4380000000000002</v>
      </c>
      <c r="I132" s="224"/>
      <c r="J132" s="220"/>
      <c r="K132" s="220"/>
      <c r="L132" s="225"/>
      <c r="M132" s="226"/>
      <c r="N132" s="227"/>
      <c r="O132" s="227"/>
      <c r="P132" s="227"/>
      <c r="Q132" s="227"/>
      <c r="R132" s="227"/>
      <c r="S132" s="227"/>
      <c r="T132" s="228"/>
      <c r="AT132" s="229" t="s">
        <v>191</v>
      </c>
      <c r="AU132" s="229" t="s">
        <v>85</v>
      </c>
      <c r="AV132" s="14" t="s">
        <v>85</v>
      </c>
      <c r="AW132" s="14" t="s">
        <v>32</v>
      </c>
      <c r="AX132" s="14" t="s">
        <v>75</v>
      </c>
      <c r="AY132" s="229" t="s">
        <v>145</v>
      </c>
    </row>
    <row r="133" spans="1:65" s="14" customFormat="1">
      <c r="B133" s="219"/>
      <c r="C133" s="220"/>
      <c r="D133" s="210" t="s">
        <v>191</v>
      </c>
      <c r="E133" s="221" t="s">
        <v>1</v>
      </c>
      <c r="F133" s="222" t="s">
        <v>1785</v>
      </c>
      <c r="G133" s="220"/>
      <c r="H133" s="223">
        <v>1.92</v>
      </c>
      <c r="I133" s="224"/>
      <c r="J133" s="220"/>
      <c r="K133" s="220"/>
      <c r="L133" s="225"/>
      <c r="M133" s="226"/>
      <c r="N133" s="227"/>
      <c r="O133" s="227"/>
      <c r="P133" s="227"/>
      <c r="Q133" s="227"/>
      <c r="R133" s="227"/>
      <c r="S133" s="227"/>
      <c r="T133" s="228"/>
      <c r="AT133" s="229" t="s">
        <v>191</v>
      </c>
      <c r="AU133" s="229" t="s">
        <v>85</v>
      </c>
      <c r="AV133" s="14" t="s">
        <v>85</v>
      </c>
      <c r="AW133" s="14" t="s">
        <v>32</v>
      </c>
      <c r="AX133" s="14" t="s">
        <v>75</v>
      </c>
      <c r="AY133" s="229" t="s">
        <v>145</v>
      </c>
    </row>
    <row r="134" spans="1:65" s="15" customFormat="1">
      <c r="B134" s="230"/>
      <c r="C134" s="231"/>
      <c r="D134" s="210" t="s">
        <v>191</v>
      </c>
      <c r="E134" s="232" t="s">
        <v>1</v>
      </c>
      <c r="F134" s="233" t="s">
        <v>195</v>
      </c>
      <c r="G134" s="231"/>
      <c r="H134" s="234">
        <v>4.3579999999999997</v>
      </c>
      <c r="I134" s="235"/>
      <c r="J134" s="231"/>
      <c r="K134" s="231"/>
      <c r="L134" s="236"/>
      <c r="M134" s="237"/>
      <c r="N134" s="238"/>
      <c r="O134" s="238"/>
      <c r="P134" s="238"/>
      <c r="Q134" s="238"/>
      <c r="R134" s="238"/>
      <c r="S134" s="238"/>
      <c r="T134" s="239"/>
      <c r="AT134" s="240" t="s">
        <v>191</v>
      </c>
      <c r="AU134" s="240" t="s">
        <v>85</v>
      </c>
      <c r="AV134" s="15" t="s">
        <v>151</v>
      </c>
      <c r="AW134" s="15" t="s">
        <v>32</v>
      </c>
      <c r="AX134" s="15" t="s">
        <v>83</v>
      </c>
      <c r="AY134" s="240" t="s">
        <v>145</v>
      </c>
    </row>
    <row r="135" spans="1:65" s="2" customFormat="1" ht="14.45" customHeight="1">
      <c r="A135" s="34"/>
      <c r="B135" s="35"/>
      <c r="C135" s="241" t="s">
        <v>155</v>
      </c>
      <c r="D135" s="241" t="s">
        <v>218</v>
      </c>
      <c r="E135" s="242" t="s">
        <v>1786</v>
      </c>
      <c r="F135" s="243" t="s">
        <v>1787</v>
      </c>
      <c r="G135" s="244" t="s">
        <v>232</v>
      </c>
      <c r="H135" s="245">
        <v>4.3579999999999997</v>
      </c>
      <c r="I135" s="246"/>
      <c r="J135" s="247">
        <f>ROUND(I135*H135,2)</f>
        <v>0</v>
      </c>
      <c r="K135" s="248"/>
      <c r="L135" s="39"/>
      <c r="M135" s="249" t="s">
        <v>1</v>
      </c>
      <c r="N135" s="250" t="s">
        <v>40</v>
      </c>
      <c r="O135" s="71"/>
      <c r="P135" s="198">
        <f>O135*H135</f>
        <v>0</v>
      </c>
      <c r="Q135" s="198">
        <v>0</v>
      </c>
      <c r="R135" s="198">
        <f>Q135*H135</f>
        <v>0</v>
      </c>
      <c r="S135" s="198">
        <v>0</v>
      </c>
      <c r="T135" s="199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200" t="s">
        <v>151</v>
      </c>
      <c r="AT135" s="200" t="s">
        <v>218</v>
      </c>
      <c r="AU135" s="200" t="s">
        <v>85</v>
      </c>
      <c r="AY135" s="17" t="s">
        <v>145</v>
      </c>
      <c r="BE135" s="201">
        <f>IF(N135="základní",J135,0)</f>
        <v>0</v>
      </c>
      <c r="BF135" s="201">
        <f>IF(N135="snížená",J135,0)</f>
        <v>0</v>
      </c>
      <c r="BG135" s="201">
        <f>IF(N135="zákl. přenesená",J135,0)</f>
        <v>0</v>
      </c>
      <c r="BH135" s="201">
        <f>IF(N135="sníž. přenesená",J135,0)</f>
        <v>0</v>
      </c>
      <c r="BI135" s="201">
        <f>IF(N135="nulová",J135,0)</f>
        <v>0</v>
      </c>
      <c r="BJ135" s="17" t="s">
        <v>83</v>
      </c>
      <c r="BK135" s="201">
        <f>ROUND(I135*H135,2)</f>
        <v>0</v>
      </c>
      <c r="BL135" s="17" t="s">
        <v>151</v>
      </c>
      <c r="BM135" s="200" t="s">
        <v>1788</v>
      </c>
    </row>
    <row r="136" spans="1:65" s="12" customFormat="1" ht="25.9" customHeight="1">
      <c r="B136" s="171"/>
      <c r="C136" s="172"/>
      <c r="D136" s="173" t="s">
        <v>74</v>
      </c>
      <c r="E136" s="174" t="s">
        <v>918</v>
      </c>
      <c r="F136" s="174" t="s">
        <v>919</v>
      </c>
      <c r="G136" s="172"/>
      <c r="H136" s="172"/>
      <c r="I136" s="175"/>
      <c r="J136" s="176">
        <f>BK136</f>
        <v>0</v>
      </c>
      <c r="K136" s="172"/>
      <c r="L136" s="177"/>
      <c r="M136" s="178"/>
      <c r="N136" s="179"/>
      <c r="O136" s="179"/>
      <c r="P136" s="180">
        <f>P137</f>
        <v>0</v>
      </c>
      <c r="Q136" s="179"/>
      <c r="R136" s="180">
        <f>R137</f>
        <v>1.4999999999999999E-4</v>
      </c>
      <c r="S136" s="179"/>
      <c r="T136" s="181">
        <f>T137</f>
        <v>0</v>
      </c>
      <c r="AR136" s="182" t="s">
        <v>85</v>
      </c>
      <c r="AT136" s="183" t="s">
        <v>74</v>
      </c>
      <c r="AU136" s="183" t="s">
        <v>75</v>
      </c>
      <c r="AY136" s="182" t="s">
        <v>145</v>
      </c>
      <c r="BK136" s="184">
        <f>BK137</f>
        <v>0</v>
      </c>
    </row>
    <row r="137" spans="1:65" s="12" customFormat="1" ht="22.9" customHeight="1">
      <c r="B137" s="171"/>
      <c r="C137" s="172"/>
      <c r="D137" s="173" t="s">
        <v>74</v>
      </c>
      <c r="E137" s="185" t="s">
        <v>1433</v>
      </c>
      <c r="F137" s="185" t="s">
        <v>1434</v>
      </c>
      <c r="G137" s="172"/>
      <c r="H137" s="172"/>
      <c r="I137" s="175"/>
      <c r="J137" s="186">
        <f>BK137</f>
        <v>0</v>
      </c>
      <c r="K137" s="172"/>
      <c r="L137" s="177"/>
      <c r="M137" s="178"/>
      <c r="N137" s="179"/>
      <c r="O137" s="179"/>
      <c r="P137" s="180">
        <f>SUM(P138:P143)</f>
        <v>0</v>
      </c>
      <c r="Q137" s="179"/>
      <c r="R137" s="180">
        <f>SUM(R138:R143)</f>
        <v>1.4999999999999999E-4</v>
      </c>
      <c r="S137" s="179"/>
      <c r="T137" s="181">
        <f>SUM(T138:T143)</f>
        <v>0</v>
      </c>
      <c r="AR137" s="182" t="s">
        <v>85</v>
      </c>
      <c r="AT137" s="183" t="s">
        <v>74</v>
      </c>
      <c r="AU137" s="183" t="s">
        <v>83</v>
      </c>
      <c r="AY137" s="182" t="s">
        <v>145</v>
      </c>
      <c r="BK137" s="184">
        <f>SUM(BK138:BK143)</f>
        <v>0</v>
      </c>
    </row>
    <row r="138" spans="1:65" s="2" customFormat="1" ht="24.2" customHeight="1">
      <c r="A138" s="34"/>
      <c r="B138" s="35"/>
      <c r="C138" s="241" t="s">
        <v>151</v>
      </c>
      <c r="D138" s="241" t="s">
        <v>218</v>
      </c>
      <c r="E138" s="242" t="s">
        <v>1435</v>
      </c>
      <c r="F138" s="243" t="s">
        <v>1436</v>
      </c>
      <c r="G138" s="244" t="s">
        <v>173</v>
      </c>
      <c r="H138" s="245">
        <v>110.27</v>
      </c>
      <c r="I138" s="246"/>
      <c r="J138" s="247">
        <f>ROUND(I138*H138,2)</f>
        <v>0</v>
      </c>
      <c r="K138" s="248"/>
      <c r="L138" s="39"/>
      <c r="M138" s="249" t="s">
        <v>1</v>
      </c>
      <c r="N138" s="250" t="s">
        <v>40</v>
      </c>
      <c r="O138" s="71"/>
      <c r="P138" s="198">
        <f>O138*H138</f>
        <v>0</v>
      </c>
      <c r="Q138" s="198">
        <v>0</v>
      </c>
      <c r="R138" s="198">
        <f>Q138*H138</f>
        <v>0</v>
      </c>
      <c r="S138" s="198">
        <v>0</v>
      </c>
      <c r="T138" s="199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200" t="s">
        <v>227</v>
      </c>
      <c r="AT138" s="200" t="s">
        <v>218</v>
      </c>
      <c r="AU138" s="200" t="s">
        <v>85</v>
      </c>
      <c r="AY138" s="17" t="s">
        <v>145</v>
      </c>
      <c r="BE138" s="201">
        <f>IF(N138="základní",J138,0)</f>
        <v>0</v>
      </c>
      <c r="BF138" s="201">
        <f>IF(N138="snížená",J138,0)</f>
        <v>0</v>
      </c>
      <c r="BG138" s="201">
        <f>IF(N138="zákl. přenesená",J138,0)</f>
        <v>0</v>
      </c>
      <c r="BH138" s="201">
        <f>IF(N138="sníž. přenesená",J138,0)</f>
        <v>0</v>
      </c>
      <c r="BI138" s="201">
        <f>IF(N138="nulová",J138,0)</f>
        <v>0</v>
      </c>
      <c r="BJ138" s="17" t="s">
        <v>83</v>
      </c>
      <c r="BK138" s="201">
        <f>ROUND(I138*H138,2)</f>
        <v>0</v>
      </c>
      <c r="BL138" s="17" t="s">
        <v>227</v>
      </c>
      <c r="BM138" s="200" t="s">
        <v>1789</v>
      </c>
    </row>
    <row r="139" spans="1:65" s="14" customFormat="1">
      <c r="B139" s="219"/>
      <c r="C139" s="220"/>
      <c r="D139" s="210" t="s">
        <v>191</v>
      </c>
      <c r="E139" s="221" t="s">
        <v>1</v>
      </c>
      <c r="F139" s="222" t="s">
        <v>1766</v>
      </c>
      <c r="G139" s="220"/>
      <c r="H139" s="223">
        <v>110.27</v>
      </c>
      <c r="I139" s="224"/>
      <c r="J139" s="220"/>
      <c r="K139" s="220"/>
      <c r="L139" s="225"/>
      <c r="M139" s="226"/>
      <c r="N139" s="227"/>
      <c r="O139" s="227"/>
      <c r="P139" s="227"/>
      <c r="Q139" s="227"/>
      <c r="R139" s="227"/>
      <c r="S139" s="227"/>
      <c r="T139" s="228"/>
      <c r="AT139" s="229" t="s">
        <v>191</v>
      </c>
      <c r="AU139" s="229" t="s">
        <v>85</v>
      </c>
      <c r="AV139" s="14" t="s">
        <v>85</v>
      </c>
      <c r="AW139" s="14" t="s">
        <v>32</v>
      </c>
      <c r="AX139" s="14" t="s">
        <v>83</v>
      </c>
      <c r="AY139" s="229" t="s">
        <v>145</v>
      </c>
    </row>
    <row r="140" spans="1:65" s="2" customFormat="1" ht="14.45" customHeight="1">
      <c r="A140" s="34"/>
      <c r="B140" s="35"/>
      <c r="C140" s="241" t="s">
        <v>144</v>
      </c>
      <c r="D140" s="241" t="s">
        <v>218</v>
      </c>
      <c r="E140" s="242" t="s">
        <v>1439</v>
      </c>
      <c r="F140" s="243" t="s">
        <v>1440</v>
      </c>
      <c r="G140" s="244" t="s">
        <v>159</v>
      </c>
      <c r="H140" s="245">
        <v>3</v>
      </c>
      <c r="I140" s="246"/>
      <c r="J140" s="247">
        <f>ROUND(I140*H140,2)</f>
        <v>0</v>
      </c>
      <c r="K140" s="248"/>
      <c r="L140" s="39"/>
      <c r="M140" s="249" t="s">
        <v>1</v>
      </c>
      <c r="N140" s="250" t="s">
        <v>40</v>
      </c>
      <c r="O140" s="71"/>
      <c r="P140" s="198">
        <f>O140*H140</f>
        <v>0</v>
      </c>
      <c r="Q140" s="198">
        <v>0</v>
      </c>
      <c r="R140" s="198">
        <f>Q140*H140</f>
        <v>0</v>
      </c>
      <c r="S140" s="198">
        <v>0</v>
      </c>
      <c r="T140" s="199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200" t="s">
        <v>227</v>
      </c>
      <c r="AT140" s="200" t="s">
        <v>218</v>
      </c>
      <c r="AU140" s="200" t="s">
        <v>85</v>
      </c>
      <c r="AY140" s="17" t="s">
        <v>145</v>
      </c>
      <c r="BE140" s="201">
        <f>IF(N140="základní",J140,0)</f>
        <v>0</v>
      </c>
      <c r="BF140" s="201">
        <f>IF(N140="snížená",J140,0)</f>
        <v>0</v>
      </c>
      <c r="BG140" s="201">
        <f>IF(N140="zákl. přenesená",J140,0)</f>
        <v>0</v>
      </c>
      <c r="BH140" s="201">
        <f>IF(N140="sníž. přenesená",J140,0)</f>
        <v>0</v>
      </c>
      <c r="BI140" s="201">
        <f>IF(N140="nulová",J140,0)</f>
        <v>0</v>
      </c>
      <c r="BJ140" s="17" t="s">
        <v>83</v>
      </c>
      <c r="BK140" s="201">
        <f>ROUND(I140*H140,2)</f>
        <v>0</v>
      </c>
      <c r="BL140" s="17" t="s">
        <v>227</v>
      </c>
      <c r="BM140" s="200" t="s">
        <v>1790</v>
      </c>
    </row>
    <row r="141" spans="1:65" s="2" customFormat="1" ht="14.45" customHeight="1">
      <c r="A141" s="34"/>
      <c r="B141" s="35"/>
      <c r="C141" s="241" t="s">
        <v>164</v>
      </c>
      <c r="D141" s="241" t="s">
        <v>218</v>
      </c>
      <c r="E141" s="242" t="s">
        <v>1514</v>
      </c>
      <c r="F141" s="243" t="s">
        <v>1515</v>
      </c>
      <c r="G141" s="244" t="s">
        <v>159</v>
      </c>
      <c r="H141" s="245">
        <v>1</v>
      </c>
      <c r="I141" s="246"/>
      <c r="J141" s="247">
        <f>ROUND(I141*H141,2)</f>
        <v>0</v>
      </c>
      <c r="K141" s="248"/>
      <c r="L141" s="39"/>
      <c r="M141" s="249" t="s">
        <v>1</v>
      </c>
      <c r="N141" s="250" t="s">
        <v>40</v>
      </c>
      <c r="O141" s="71"/>
      <c r="P141" s="198">
        <f>O141*H141</f>
        <v>0</v>
      </c>
      <c r="Q141" s="198">
        <v>0</v>
      </c>
      <c r="R141" s="198">
        <f>Q141*H141</f>
        <v>0</v>
      </c>
      <c r="S141" s="198">
        <v>0</v>
      </c>
      <c r="T141" s="199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200" t="s">
        <v>227</v>
      </c>
      <c r="AT141" s="200" t="s">
        <v>218</v>
      </c>
      <c r="AU141" s="200" t="s">
        <v>85</v>
      </c>
      <c r="AY141" s="17" t="s">
        <v>145</v>
      </c>
      <c r="BE141" s="201">
        <f>IF(N141="základní",J141,0)</f>
        <v>0</v>
      </c>
      <c r="BF141" s="201">
        <f>IF(N141="snížená",J141,0)</f>
        <v>0</v>
      </c>
      <c r="BG141" s="201">
        <f>IF(N141="zákl. přenesená",J141,0)</f>
        <v>0</v>
      </c>
      <c r="BH141" s="201">
        <f>IF(N141="sníž. přenesená",J141,0)</f>
        <v>0</v>
      </c>
      <c r="BI141" s="201">
        <f>IF(N141="nulová",J141,0)</f>
        <v>0</v>
      </c>
      <c r="BJ141" s="17" t="s">
        <v>83</v>
      </c>
      <c r="BK141" s="201">
        <f>ROUND(I141*H141,2)</f>
        <v>0</v>
      </c>
      <c r="BL141" s="17" t="s">
        <v>227</v>
      </c>
      <c r="BM141" s="200" t="s">
        <v>1791</v>
      </c>
    </row>
    <row r="142" spans="1:65" s="2" customFormat="1" ht="14.45" customHeight="1">
      <c r="A142" s="34"/>
      <c r="B142" s="35"/>
      <c r="C142" s="187" t="s">
        <v>168</v>
      </c>
      <c r="D142" s="187" t="s">
        <v>147</v>
      </c>
      <c r="E142" s="188" t="s">
        <v>1521</v>
      </c>
      <c r="F142" s="189" t="s">
        <v>1522</v>
      </c>
      <c r="G142" s="190" t="s">
        <v>159</v>
      </c>
      <c r="H142" s="191">
        <v>1</v>
      </c>
      <c r="I142" s="192"/>
      <c r="J142" s="193">
        <f>ROUND(I142*H142,2)</f>
        <v>0</v>
      </c>
      <c r="K142" s="194"/>
      <c r="L142" s="195"/>
      <c r="M142" s="196" t="s">
        <v>1</v>
      </c>
      <c r="N142" s="197" t="s">
        <v>40</v>
      </c>
      <c r="O142" s="71"/>
      <c r="P142" s="198">
        <f>O142*H142</f>
        <v>0</v>
      </c>
      <c r="Q142" s="198">
        <v>1.4999999999999999E-4</v>
      </c>
      <c r="R142" s="198">
        <f>Q142*H142</f>
        <v>1.4999999999999999E-4</v>
      </c>
      <c r="S142" s="198">
        <v>0</v>
      </c>
      <c r="T142" s="199">
        <f>S142*H142</f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200" t="s">
        <v>421</v>
      </c>
      <c r="AT142" s="200" t="s">
        <v>147</v>
      </c>
      <c r="AU142" s="200" t="s">
        <v>85</v>
      </c>
      <c r="AY142" s="17" t="s">
        <v>145</v>
      </c>
      <c r="BE142" s="201">
        <f>IF(N142="základní",J142,0)</f>
        <v>0</v>
      </c>
      <c r="BF142" s="201">
        <f>IF(N142="snížená",J142,0)</f>
        <v>0</v>
      </c>
      <c r="BG142" s="201">
        <f>IF(N142="zákl. přenesená",J142,0)</f>
        <v>0</v>
      </c>
      <c r="BH142" s="201">
        <f>IF(N142="sníž. přenesená",J142,0)</f>
        <v>0</v>
      </c>
      <c r="BI142" s="201">
        <f>IF(N142="nulová",J142,0)</f>
        <v>0</v>
      </c>
      <c r="BJ142" s="17" t="s">
        <v>83</v>
      </c>
      <c r="BK142" s="201">
        <f>ROUND(I142*H142,2)</f>
        <v>0</v>
      </c>
      <c r="BL142" s="17" t="s">
        <v>227</v>
      </c>
      <c r="BM142" s="200" t="s">
        <v>1792</v>
      </c>
    </row>
    <row r="143" spans="1:65" s="2" customFormat="1" ht="24.2" customHeight="1">
      <c r="A143" s="34"/>
      <c r="B143" s="35"/>
      <c r="C143" s="241" t="s">
        <v>150</v>
      </c>
      <c r="D143" s="241" t="s">
        <v>218</v>
      </c>
      <c r="E143" s="242" t="s">
        <v>1632</v>
      </c>
      <c r="F143" s="243" t="s">
        <v>1633</v>
      </c>
      <c r="G143" s="244" t="s">
        <v>159</v>
      </c>
      <c r="H143" s="245">
        <v>1</v>
      </c>
      <c r="I143" s="246"/>
      <c r="J143" s="247">
        <f>ROUND(I143*H143,2)</f>
        <v>0</v>
      </c>
      <c r="K143" s="248"/>
      <c r="L143" s="39"/>
      <c r="M143" s="249" t="s">
        <v>1</v>
      </c>
      <c r="N143" s="250" t="s">
        <v>40</v>
      </c>
      <c r="O143" s="71"/>
      <c r="P143" s="198">
        <f>O143*H143</f>
        <v>0</v>
      </c>
      <c r="Q143" s="198">
        <v>0</v>
      </c>
      <c r="R143" s="198">
        <f>Q143*H143</f>
        <v>0</v>
      </c>
      <c r="S143" s="198">
        <v>0</v>
      </c>
      <c r="T143" s="199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200" t="s">
        <v>227</v>
      </c>
      <c r="AT143" s="200" t="s">
        <v>218</v>
      </c>
      <c r="AU143" s="200" t="s">
        <v>85</v>
      </c>
      <c r="AY143" s="17" t="s">
        <v>145</v>
      </c>
      <c r="BE143" s="201">
        <f>IF(N143="základní",J143,0)</f>
        <v>0</v>
      </c>
      <c r="BF143" s="201">
        <f>IF(N143="snížená",J143,0)</f>
        <v>0</v>
      </c>
      <c r="BG143" s="201">
        <f>IF(N143="zákl. přenesená",J143,0)</f>
        <v>0</v>
      </c>
      <c r="BH143" s="201">
        <f>IF(N143="sníž. přenesená",J143,0)</f>
        <v>0</v>
      </c>
      <c r="BI143" s="201">
        <f>IF(N143="nulová",J143,0)</f>
        <v>0</v>
      </c>
      <c r="BJ143" s="17" t="s">
        <v>83</v>
      </c>
      <c r="BK143" s="201">
        <f>ROUND(I143*H143,2)</f>
        <v>0</v>
      </c>
      <c r="BL143" s="17" t="s">
        <v>227</v>
      </c>
      <c r="BM143" s="200" t="s">
        <v>1793</v>
      </c>
    </row>
    <row r="144" spans="1:65" s="12" customFormat="1" ht="25.9" customHeight="1">
      <c r="B144" s="171"/>
      <c r="C144" s="172"/>
      <c r="D144" s="173" t="s">
        <v>74</v>
      </c>
      <c r="E144" s="174" t="s">
        <v>147</v>
      </c>
      <c r="F144" s="174" t="s">
        <v>1034</v>
      </c>
      <c r="G144" s="172"/>
      <c r="H144" s="172"/>
      <c r="I144" s="175"/>
      <c r="J144" s="176">
        <f>BK144</f>
        <v>0</v>
      </c>
      <c r="K144" s="172"/>
      <c r="L144" s="177"/>
      <c r="M144" s="178"/>
      <c r="N144" s="179"/>
      <c r="O144" s="179"/>
      <c r="P144" s="180">
        <f>P145+P163</f>
        <v>0</v>
      </c>
      <c r="Q144" s="179"/>
      <c r="R144" s="180">
        <f>R145+R163</f>
        <v>34.901707019999996</v>
      </c>
      <c r="S144" s="179"/>
      <c r="T144" s="181">
        <f>T145+T163</f>
        <v>0</v>
      </c>
      <c r="AR144" s="182" t="s">
        <v>155</v>
      </c>
      <c r="AT144" s="183" t="s">
        <v>74</v>
      </c>
      <c r="AU144" s="183" t="s">
        <v>75</v>
      </c>
      <c r="AY144" s="182" t="s">
        <v>145</v>
      </c>
      <c r="BK144" s="184">
        <f>BK145+BK163</f>
        <v>0</v>
      </c>
    </row>
    <row r="145" spans="1:65" s="12" customFormat="1" ht="22.9" customHeight="1">
      <c r="B145" s="171"/>
      <c r="C145" s="172"/>
      <c r="D145" s="173" t="s">
        <v>74</v>
      </c>
      <c r="E145" s="185" t="s">
        <v>1450</v>
      </c>
      <c r="F145" s="185" t="s">
        <v>1451</v>
      </c>
      <c r="G145" s="172"/>
      <c r="H145" s="172"/>
      <c r="I145" s="175"/>
      <c r="J145" s="186">
        <f>BK145</f>
        <v>0</v>
      </c>
      <c r="K145" s="172"/>
      <c r="L145" s="177"/>
      <c r="M145" s="178"/>
      <c r="N145" s="179"/>
      <c r="O145" s="179"/>
      <c r="P145" s="180">
        <f>SUM(P146:P162)</f>
        <v>0</v>
      </c>
      <c r="Q145" s="179"/>
      <c r="R145" s="180">
        <f>SUM(R146:R162)</f>
        <v>2.8946000000000003E-2</v>
      </c>
      <c r="S145" s="179"/>
      <c r="T145" s="181">
        <f>SUM(T146:T162)</f>
        <v>0</v>
      </c>
      <c r="AR145" s="182" t="s">
        <v>155</v>
      </c>
      <c r="AT145" s="183" t="s">
        <v>74</v>
      </c>
      <c r="AU145" s="183" t="s">
        <v>83</v>
      </c>
      <c r="AY145" s="182" t="s">
        <v>145</v>
      </c>
      <c r="BK145" s="184">
        <f>SUM(BK146:BK162)</f>
        <v>0</v>
      </c>
    </row>
    <row r="146" spans="1:65" s="2" customFormat="1" ht="14.45" customHeight="1">
      <c r="A146" s="34"/>
      <c r="B146" s="35"/>
      <c r="C146" s="241" t="s">
        <v>198</v>
      </c>
      <c r="D146" s="241" t="s">
        <v>218</v>
      </c>
      <c r="E146" s="242" t="s">
        <v>1462</v>
      </c>
      <c r="F146" s="243" t="s">
        <v>1463</v>
      </c>
      <c r="G146" s="244" t="s">
        <v>173</v>
      </c>
      <c r="H146" s="245">
        <v>110.27</v>
      </c>
      <c r="I146" s="246"/>
      <c r="J146" s="247">
        <f>ROUND(I146*H146,2)</f>
        <v>0</v>
      </c>
      <c r="K146" s="248"/>
      <c r="L146" s="39"/>
      <c r="M146" s="249" t="s">
        <v>1</v>
      </c>
      <c r="N146" s="250" t="s">
        <v>40</v>
      </c>
      <c r="O146" s="71"/>
      <c r="P146" s="198">
        <f>O146*H146</f>
        <v>0</v>
      </c>
      <c r="Q146" s="198">
        <v>0</v>
      </c>
      <c r="R146" s="198">
        <f>Q146*H146</f>
        <v>0</v>
      </c>
      <c r="S146" s="198">
        <v>0</v>
      </c>
      <c r="T146" s="199">
        <f>S146*H146</f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200" t="s">
        <v>570</v>
      </c>
      <c r="AT146" s="200" t="s">
        <v>218</v>
      </c>
      <c r="AU146" s="200" t="s">
        <v>85</v>
      </c>
      <c r="AY146" s="17" t="s">
        <v>145</v>
      </c>
      <c r="BE146" s="201">
        <f>IF(N146="základní",J146,0)</f>
        <v>0</v>
      </c>
      <c r="BF146" s="201">
        <f>IF(N146="snížená",J146,0)</f>
        <v>0</v>
      </c>
      <c r="BG146" s="201">
        <f>IF(N146="zákl. přenesená",J146,0)</f>
        <v>0</v>
      </c>
      <c r="BH146" s="201">
        <f>IF(N146="sníž. přenesená",J146,0)</f>
        <v>0</v>
      </c>
      <c r="BI146" s="201">
        <f>IF(N146="nulová",J146,0)</f>
        <v>0</v>
      </c>
      <c r="BJ146" s="17" t="s">
        <v>83</v>
      </c>
      <c r="BK146" s="201">
        <f>ROUND(I146*H146,2)</f>
        <v>0</v>
      </c>
      <c r="BL146" s="17" t="s">
        <v>570</v>
      </c>
      <c r="BM146" s="200" t="s">
        <v>1794</v>
      </c>
    </row>
    <row r="147" spans="1:65" s="14" customFormat="1">
      <c r="B147" s="219"/>
      <c r="C147" s="220"/>
      <c r="D147" s="210" t="s">
        <v>191</v>
      </c>
      <c r="E147" s="221" t="s">
        <v>1</v>
      </c>
      <c r="F147" s="222" t="s">
        <v>1766</v>
      </c>
      <c r="G147" s="220"/>
      <c r="H147" s="223">
        <v>110.27</v>
      </c>
      <c r="I147" s="224"/>
      <c r="J147" s="220"/>
      <c r="K147" s="220"/>
      <c r="L147" s="225"/>
      <c r="M147" s="226"/>
      <c r="N147" s="227"/>
      <c r="O147" s="227"/>
      <c r="P147" s="227"/>
      <c r="Q147" s="227"/>
      <c r="R147" s="227"/>
      <c r="S147" s="227"/>
      <c r="T147" s="228"/>
      <c r="AT147" s="229" t="s">
        <v>191</v>
      </c>
      <c r="AU147" s="229" t="s">
        <v>85</v>
      </c>
      <c r="AV147" s="14" t="s">
        <v>85</v>
      </c>
      <c r="AW147" s="14" t="s">
        <v>32</v>
      </c>
      <c r="AX147" s="14" t="s">
        <v>83</v>
      </c>
      <c r="AY147" s="229" t="s">
        <v>145</v>
      </c>
    </row>
    <row r="148" spans="1:65" s="2" customFormat="1" ht="14.45" customHeight="1">
      <c r="A148" s="34"/>
      <c r="B148" s="35"/>
      <c r="C148" s="187" t="s">
        <v>201</v>
      </c>
      <c r="D148" s="187" t="s">
        <v>147</v>
      </c>
      <c r="E148" s="188" t="s">
        <v>1465</v>
      </c>
      <c r="F148" s="189" t="s">
        <v>1466</v>
      </c>
      <c r="G148" s="190" t="s">
        <v>173</v>
      </c>
      <c r="H148" s="191">
        <v>115.78400000000001</v>
      </c>
      <c r="I148" s="192"/>
      <c r="J148" s="193">
        <f>ROUND(I148*H148,2)</f>
        <v>0</v>
      </c>
      <c r="K148" s="194"/>
      <c r="L148" s="195"/>
      <c r="M148" s="196" t="s">
        <v>1</v>
      </c>
      <c r="N148" s="197" t="s">
        <v>40</v>
      </c>
      <c r="O148" s="71"/>
      <c r="P148" s="198">
        <f>O148*H148</f>
        <v>0</v>
      </c>
      <c r="Q148" s="198">
        <v>2.0000000000000002E-5</v>
      </c>
      <c r="R148" s="198">
        <f>Q148*H148</f>
        <v>2.3156800000000005E-3</v>
      </c>
      <c r="S148" s="198">
        <v>0</v>
      </c>
      <c r="T148" s="199">
        <f>S148*H148</f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200" t="s">
        <v>884</v>
      </c>
      <c r="AT148" s="200" t="s">
        <v>147</v>
      </c>
      <c r="AU148" s="200" t="s">
        <v>85</v>
      </c>
      <c r="AY148" s="17" t="s">
        <v>145</v>
      </c>
      <c r="BE148" s="201">
        <f>IF(N148="základní",J148,0)</f>
        <v>0</v>
      </c>
      <c r="BF148" s="201">
        <f>IF(N148="snížená",J148,0)</f>
        <v>0</v>
      </c>
      <c r="BG148" s="201">
        <f>IF(N148="zákl. přenesená",J148,0)</f>
        <v>0</v>
      </c>
      <c r="BH148" s="201">
        <f>IF(N148="sníž. přenesená",J148,0)</f>
        <v>0</v>
      </c>
      <c r="BI148" s="201">
        <f>IF(N148="nulová",J148,0)</f>
        <v>0</v>
      </c>
      <c r="BJ148" s="17" t="s">
        <v>83</v>
      </c>
      <c r="BK148" s="201">
        <f>ROUND(I148*H148,2)</f>
        <v>0</v>
      </c>
      <c r="BL148" s="17" t="s">
        <v>884</v>
      </c>
      <c r="BM148" s="200" t="s">
        <v>1795</v>
      </c>
    </row>
    <row r="149" spans="1:65" s="13" customFormat="1">
      <c r="B149" s="208"/>
      <c r="C149" s="209"/>
      <c r="D149" s="210" t="s">
        <v>191</v>
      </c>
      <c r="E149" s="211" t="s">
        <v>1</v>
      </c>
      <c r="F149" s="212" t="s">
        <v>701</v>
      </c>
      <c r="G149" s="209"/>
      <c r="H149" s="211" t="s">
        <v>1</v>
      </c>
      <c r="I149" s="213"/>
      <c r="J149" s="209"/>
      <c r="K149" s="209"/>
      <c r="L149" s="214"/>
      <c r="M149" s="215"/>
      <c r="N149" s="216"/>
      <c r="O149" s="216"/>
      <c r="P149" s="216"/>
      <c r="Q149" s="216"/>
      <c r="R149" s="216"/>
      <c r="S149" s="216"/>
      <c r="T149" s="217"/>
      <c r="AT149" s="218" t="s">
        <v>191</v>
      </c>
      <c r="AU149" s="218" t="s">
        <v>85</v>
      </c>
      <c r="AV149" s="13" t="s">
        <v>83</v>
      </c>
      <c r="AW149" s="13" t="s">
        <v>32</v>
      </c>
      <c r="AX149" s="13" t="s">
        <v>75</v>
      </c>
      <c r="AY149" s="218" t="s">
        <v>145</v>
      </c>
    </row>
    <row r="150" spans="1:65" s="14" customFormat="1">
      <c r="B150" s="219"/>
      <c r="C150" s="220"/>
      <c r="D150" s="210" t="s">
        <v>191</v>
      </c>
      <c r="E150" s="221" t="s">
        <v>1</v>
      </c>
      <c r="F150" s="222" t="s">
        <v>1796</v>
      </c>
      <c r="G150" s="220"/>
      <c r="H150" s="223">
        <v>115.78400000000001</v>
      </c>
      <c r="I150" s="224"/>
      <c r="J150" s="220"/>
      <c r="K150" s="220"/>
      <c r="L150" s="225"/>
      <c r="M150" s="226"/>
      <c r="N150" s="227"/>
      <c r="O150" s="227"/>
      <c r="P150" s="227"/>
      <c r="Q150" s="227"/>
      <c r="R150" s="227"/>
      <c r="S150" s="227"/>
      <c r="T150" s="228"/>
      <c r="AT150" s="229" t="s">
        <v>191</v>
      </c>
      <c r="AU150" s="229" t="s">
        <v>85</v>
      </c>
      <c r="AV150" s="14" t="s">
        <v>85</v>
      </c>
      <c r="AW150" s="14" t="s">
        <v>32</v>
      </c>
      <c r="AX150" s="14" t="s">
        <v>83</v>
      </c>
      <c r="AY150" s="229" t="s">
        <v>145</v>
      </c>
    </row>
    <row r="151" spans="1:65" s="2" customFormat="1" ht="24.2" customHeight="1">
      <c r="A151" s="34"/>
      <c r="B151" s="35"/>
      <c r="C151" s="241" t="s">
        <v>205</v>
      </c>
      <c r="D151" s="241" t="s">
        <v>218</v>
      </c>
      <c r="E151" s="242" t="s">
        <v>1639</v>
      </c>
      <c r="F151" s="243" t="s">
        <v>1640</v>
      </c>
      <c r="G151" s="244" t="s">
        <v>159</v>
      </c>
      <c r="H151" s="245">
        <v>1</v>
      </c>
      <c r="I151" s="246"/>
      <c r="J151" s="247">
        <f>ROUND(I151*H151,2)</f>
        <v>0</v>
      </c>
      <c r="K151" s="248"/>
      <c r="L151" s="39"/>
      <c r="M151" s="249" t="s">
        <v>1</v>
      </c>
      <c r="N151" s="250" t="s">
        <v>40</v>
      </c>
      <c r="O151" s="71"/>
      <c r="P151" s="198">
        <f>O151*H151</f>
        <v>0</v>
      </c>
      <c r="Q151" s="198">
        <v>0</v>
      </c>
      <c r="R151" s="198">
        <f>Q151*H151</f>
        <v>0</v>
      </c>
      <c r="S151" s="198">
        <v>0</v>
      </c>
      <c r="T151" s="199">
        <f>S151*H151</f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200" t="s">
        <v>570</v>
      </c>
      <c r="AT151" s="200" t="s">
        <v>218</v>
      </c>
      <c r="AU151" s="200" t="s">
        <v>85</v>
      </c>
      <c r="AY151" s="17" t="s">
        <v>145</v>
      </c>
      <c r="BE151" s="201">
        <f>IF(N151="základní",J151,0)</f>
        <v>0</v>
      </c>
      <c r="BF151" s="201">
        <f>IF(N151="snížená",J151,0)</f>
        <v>0</v>
      </c>
      <c r="BG151" s="201">
        <f>IF(N151="zákl. přenesená",J151,0)</f>
        <v>0</v>
      </c>
      <c r="BH151" s="201">
        <f>IF(N151="sníž. přenesená",J151,0)</f>
        <v>0</v>
      </c>
      <c r="BI151" s="201">
        <f>IF(N151="nulová",J151,0)</f>
        <v>0</v>
      </c>
      <c r="BJ151" s="17" t="s">
        <v>83</v>
      </c>
      <c r="BK151" s="201">
        <f>ROUND(I151*H151,2)</f>
        <v>0</v>
      </c>
      <c r="BL151" s="17" t="s">
        <v>570</v>
      </c>
      <c r="BM151" s="200" t="s">
        <v>1797</v>
      </c>
    </row>
    <row r="152" spans="1:65" s="2" customFormat="1" ht="24.2" customHeight="1">
      <c r="A152" s="34"/>
      <c r="B152" s="35"/>
      <c r="C152" s="241" t="s">
        <v>209</v>
      </c>
      <c r="D152" s="241" t="s">
        <v>218</v>
      </c>
      <c r="E152" s="242" t="s">
        <v>1504</v>
      </c>
      <c r="F152" s="243" t="s">
        <v>1505</v>
      </c>
      <c r="G152" s="244" t="s">
        <v>159</v>
      </c>
      <c r="H152" s="245">
        <v>1</v>
      </c>
      <c r="I152" s="246"/>
      <c r="J152" s="247">
        <f>ROUND(I152*H152,2)</f>
        <v>0</v>
      </c>
      <c r="K152" s="248"/>
      <c r="L152" s="39"/>
      <c r="M152" s="249" t="s">
        <v>1</v>
      </c>
      <c r="N152" s="250" t="s">
        <v>40</v>
      </c>
      <c r="O152" s="71"/>
      <c r="P152" s="198">
        <f>O152*H152</f>
        <v>0</v>
      </c>
      <c r="Q152" s="198">
        <v>0</v>
      </c>
      <c r="R152" s="198">
        <f>Q152*H152</f>
        <v>0</v>
      </c>
      <c r="S152" s="198">
        <v>0</v>
      </c>
      <c r="T152" s="199">
        <f>S152*H152</f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200" t="s">
        <v>570</v>
      </c>
      <c r="AT152" s="200" t="s">
        <v>218</v>
      </c>
      <c r="AU152" s="200" t="s">
        <v>85</v>
      </c>
      <c r="AY152" s="17" t="s">
        <v>145</v>
      </c>
      <c r="BE152" s="201">
        <f>IF(N152="základní",J152,0)</f>
        <v>0</v>
      </c>
      <c r="BF152" s="201">
        <f>IF(N152="snížená",J152,0)</f>
        <v>0</v>
      </c>
      <c r="BG152" s="201">
        <f>IF(N152="zákl. přenesená",J152,0)</f>
        <v>0</v>
      </c>
      <c r="BH152" s="201">
        <f>IF(N152="sníž. přenesená",J152,0)</f>
        <v>0</v>
      </c>
      <c r="BI152" s="201">
        <f>IF(N152="nulová",J152,0)</f>
        <v>0</v>
      </c>
      <c r="BJ152" s="17" t="s">
        <v>83</v>
      </c>
      <c r="BK152" s="201">
        <f>ROUND(I152*H152,2)</f>
        <v>0</v>
      </c>
      <c r="BL152" s="17" t="s">
        <v>570</v>
      </c>
      <c r="BM152" s="200" t="s">
        <v>1798</v>
      </c>
    </row>
    <row r="153" spans="1:65" s="2" customFormat="1" ht="14.45" customHeight="1">
      <c r="A153" s="34"/>
      <c r="B153" s="35"/>
      <c r="C153" s="241" t="s">
        <v>213</v>
      </c>
      <c r="D153" s="241" t="s">
        <v>218</v>
      </c>
      <c r="E153" s="242" t="s">
        <v>1570</v>
      </c>
      <c r="F153" s="243" t="s">
        <v>1571</v>
      </c>
      <c r="G153" s="244" t="s">
        <v>159</v>
      </c>
      <c r="H153" s="245">
        <v>1</v>
      </c>
      <c r="I153" s="246"/>
      <c r="J153" s="247">
        <f>ROUND(I153*H153,2)</f>
        <v>0</v>
      </c>
      <c r="K153" s="248"/>
      <c r="L153" s="39"/>
      <c r="M153" s="249" t="s">
        <v>1</v>
      </c>
      <c r="N153" s="250" t="s">
        <v>40</v>
      </c>
      <c r="O153" s="71"/>
      <c r="P153" s="198">
        <f>O153*H153</f>
        <v>0</v>
      </c>
      <c r="Q153" s="198">
        <v>0</v>
      </c>
      <c r="R153" s="198">
        <f>Q153*H153</f>
        <v>0</v>
      </c>
      <c r="S153" s="198">
        <v>0</v>
      </c>
      <c r="T153" s="199">
        <f>S153*H153</f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200" t="s">
        <v>570</v>
      </c>
      <c r="AT153" s="200" t="s">
        <v>218</v>
      </c>
      <c r="AU153" s="200" t="s">
        <v>85</v>
      </c>
      <c r="AY153" s="17" t="s">
        <v>145</v>
      </c>
      <c r="BE153" s="201">
        <f>IF(N153="základní",J153,0)</f>
        <v>0</v>
      </c>
      <c r="BF153" s="201">
        <f>IF(N153="snížená",J153,0)</f>
        <v>0</v>
      </c>
      <c r="BG153" s="201">
        <f>IF(N153="zákl. přenesená",J153,0)</f>
        <v>0</v>
      </c>
      <c r="BH153" s="201">
        <f>IF(N153="sníž. přenesená",J153,0)</f>
        <v>0</v>
      </c>
      <c r="BI153" s="201">
        <f>IF(N153="nulová",J153,0)</f>
        <v>0</v>
      </c>
      <c r="BJ153" s="17" t="s">
        <v>83</v>
      </c>
      <c r="BK153" s="201">
        <f>ROUND(I153*H153,2)</f>
        <v>0</v>
      </c>
      <c r="BL153" s="17" t="s">
        <v>570</v>
      </c>
      <c r="BM153" s="200" t="s">
        <v>1799</v>
      </c>
    </row>
    <row r="154" spans="1:65" s="2" customFormat="1" ht="14.45" customHeight="1">
      <c r="A154" s="34"/>
      <c r="B154" s="35"/>
      <c r="C154" s="187" t="s">
        <v>217</v>
      </c>
      <c r="D154" s="187" t="s">
        <v>147</v>
      </c>
      <c r="E154" s="188" t="s">
        <v>1573</v>
      </c>
      <c r="F154" s="189" t="s">
        <v>1574</v>
      </c>
      <c r="G154" s="190" t="s">
        <v>159</v>
      </c>
      <c r="H154" s="191">
        <v>1</v>
      </c>
      <c r="I154" s="192"/>
      <c r="J154" s="193">
        <f>ROUND(I154*H154,2)</f>
        <v>0</v>
      </c>
      <c r="K154" s="194"/>
      <c r="L154" s="195"/>
      <c r="M154" s="196" t="s">
        <v>1</v>
      </c>
      <c r="N154" s="197" t="s">
        <v>40</v>
      </c>
      <c r="O154" s="71"/>
      <c r="P154" s="198">
        <f>O154*H154</f>
        <v>0</v>
      </c>
      <c r="Q154" s="198">
        <v>0</v>
      </c>
      <c r="R154" s="198">
        <f>Q154*H154</f>
        <v>0</v>
      </c>
      <c r="S154" s="198">
        <v>0</v>
      </c>
      <c r="T154" s="199">
        <f>S154*H154</f>
        <v>0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200" t="s">
        <v>1454</v>
      </c>
      <c r="AT154" s="200" t="s">
        <v>147</v>
      </c>
      <c r="AU154" s="200" t="s">
        <v>85</v>
      </c>
      <c r="AY154" s="17" t="s">
        <v>145</v>
      </c>
      <c r="BE154" s="201">
        <f>IF(N154="základní",J154,0)</f>
        <v>0</v>
      </c>
      <c r="BF154" s="201">
        <f>IF(N154="snížená",J154,0)</f>
        <v>0</v>
      </c>
      <c r="BG154" s="201">
        <f>IF(N154="zákl. přenesená",J154,0)</f>
        <v>0</v>
      </c>
      <c r="BH154" s="201">
        <f>IF(N154="sníž. přenesená",J154,0)</f>
        <v>0</v>
      </c>
      <c r="BI154" s="201">
        <f>IF(N154="nulová",J154,0)</f>
        <v>0</v>
      </c>
      <c r="BJ154" s="17" t="s">
        <v>83</v>
      </c>
      <c r="BK154" s="201">
        <f>ROUND(I154*H154,2)</f>
        <v>0</v>
      </c>
      <c r="BL154" s="17" t="s">
        <v>570</v>
      </c>
      <c r="BM154" s="200" t="s">
        <v>1800</v>
      </c>
    </row>
    <row r="155" spans="1:65" s="2" customFormat="1" ht="24.2" customHeight="1">
      <c r="A155" s="34"/>
      <c r="B155" s="35"/>
      <c r="C155" s="241" t="s">
        <v>8</v>
      </c>
      <c r="D155" s="241" t="s">
        <v>218</v>
      </c>
      <c r="E155" s="242" t="s">
        <v>1469</v>
      </c>
      <c r="F155" s="243" t="s">
        <v>1470</v>
      </c>
      <c r="G155" s="244" t="s">
        <v>173</v>
      </c>
      <c r="H155" s="245">
        <v>110.27</v>
      </c>
      <c r="I155" s="246"/>
      <c r="J155" s="247">
        <f>ROUND(I155*H155,2)</f>
        <v>0</v>
      </c>
      <c r="K155" s="248"/>
      <c r="L155" s="39"/>
      <c r="M155" s="249" t="s">
        <v>1</v>
      </c>
      <c r="N155" s="250" t="s">
        <v>40</v>
      </c>
      <c r="O155" s="71"/>
      <c r="P155" s="198">
        <f>O155*H155</f>
        <v>0</v>
      </c>
      <c r="Q155" s="198">
        <v>0</v>
      </c>
      <c r="R155" s="198">
        <f>Q155*H155</f>
        <v>0</v>
      </c>
      <c r="S155" s="198">
        <v>0</v>
      </c>
      <c r="T155" s="199">
        <f>S155*H155</f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200" t="s">
        <v>570</v>
      </c>
      <c r="AT155" s="200" t="s">
        <v>218</v>
      </c>
      <c r="AU155" s="200" t="s">
        <v>85</v>
      </c>
      <c r="AY155" s="17" t="s">
        <v>145</v>
      </c>
      <c r="BE155" s="201">
        <f>IF(N155="základní",J155,0)</f>
        <v>0</v>
      </c>
      <c r="BF155" s="201">
        <f>IF(N155="snížená",J155,0)</f>
        <v>0</v>
      </c>
      <c r="BG155" s="201">
        <f>IF(N155="zákl. přenesená",J155,0)</f>
        <v>0</v>
      </c>
      <c r="BH155" s="201">
        <f>IF(N155="sníž. přenesená",J155,0)</f>
        <v>0</v>
      </c>
      <c r="BI155" s="201">
        <f>IF(N155="nulová",J155,0)</f>
        <v>0</v>
      </c>
      <c r="BJ155" s="17" t="s">
        <v>83</v>
      </c>
      <c r="BK155" s="201">
        <f>ROUND(I155*H155,2)</f>
        <v>0</v>
      </c>
      <c r="BL155" s="17" t="s">
        <v>570</v>
      </c>
      <c r="BM155" s="200" t="s">
        <v>1801</v>
      </c>
    </row>
    <row r="156" spans="1:65" s="14" customFormat="1">
      <c r="B156" s="219"/>
      <c r="C156" s="220"/>
      <c r="D156" s="210" t="s">
        <v>191</v>
      </c>
      <c r="E156" s="221" t="s">
        <v>1768</v>
      </c>
      <c r="F156" s="222" t="s">
        <v>1802</v>
      </c>
      <c r="G156" s="220"/>
      <c r="H156" s="223">
        <v>20.87</v>
      </c>
      <c r="I156" s="224"/>
      <c r="J156" s="220"/>
      <c r="K156" s="220"/>
      <c r="L156" s="225"/>
      <c r="M156" s="226"/>
      <c r="N156" s="227"/>
      <c r="O156" s="227"/>
      <c r="P156" s="227"/>
      <c r="Q156" s="227"/>
      <c r="R156" s="227"/>
      <c r="S156" s="227"/>
      <c r="T156" s="228"/>
      <c r="AT156" s="229" t="s">
        <v>191</v>
      </c>
      <c r="AU156" s="229" t="s">
        <v>85</v>
      </c>
      <c r="AV156" s="14" t="s">
        <v>85</v>
      </c>
      <c r="AW156" s="14" t="s">
        <v>32</v>
      </c>
      <c r="AX156" s="14" t="s">
        <v>75</v>
      </c>
      <c r="AY156" s="229" t="s">
        <v>145</v>
      </c>
    </row>
    <row r="157" spans="1:65" s="14" customFormat="1">
      <c r="B157" s="219"/>
      <c r="C157" s="220"/>
      <c r="D157" s="210" t="s">
        <v>191</v>
      </c>
      <c r="E157" s="221" t="s">
        <v>1770</v>
      </c>
      <c r="F157" s="222" t="s">
        <v>1771</v>
      </c>
      <c r="G157" s="220"/>
      <c r="H157" s="223">
        <v>89.4</v>
      </c>
      <c r="I157" s="224"/>
      <c r="J157" s="220"/>
      <c r="K157" s="220"/>
      <c r="L157" s="225"/>
      <c r="M157" s="226"/>
      <c r="N157" s="227"/>
      <c r="O157" s="227"/>
      <c r="P157" s="227"/>
      <c r="Q157" s="227"/>
      <c r="R157" s="227"/>
      <c r="S157" s="227"/>
      <c r="T157" s="228"/>
      <c r="AT157" s="229" t="s">
        <v>191</v>
      </c>
      <c r="AU157" s="229" t="s">
        <v>85</v>
      </c>
      <c r="AV157" s="14" t="s">
        <v>85</v>
      </c>
      <c r="AW157" s="14" t="s">
        <v>32</v>
      </c>
      <c r="AX157" s="14" t="s">
        <v>75</v>
      </c>
      <c r="AY157" s="229" t="s">
        <v>145</v>
      </c>
    </row>
    <row r="158" spans="1:65" s="15" customFormat="1">
      <c r="B158" s="230"/>
      <c r="C158" s="231"/>
      <c r="D158" s="210" t="s">
        <v>191</v>
      </c>
      <c r="E158" s="232" t="s">
        <v>1766</v>
      </c>
      <c r="F158" s="233" t="s">
        <v>195</v>
      </c>
      <c r="G158" s="231"/>
      <c r="H158" s="234">
        <v>110.27</v>
      </c>
      <c r="I158" s="235"/>
      <c r="J158" s="231"/>
      <c r="K158" s="231"/>
      <c r="L158" s="236"/>
      <c r="M158" s="237"/>
      <c r="N158" s="238"/>
      <c r="O158" s="238"/>
      <c r="P158" s="238"/>
      <c r="Q158" s="238"/>
      <c r="R158" s="238"/>
      <c r="S158" s="238"/>
      <c r="T158" s="239"/>
      <c r="AT158" s="240" t="s">
        <v>191</v>
      </c>
      <c r="AU158" s="240" t="s">
        <v>85</v>
      </c>
      <c r="AV158" s="15" t="s">
        <v>151</v>
      </c>
      <c r="AW158" s="15" t="s">
        <v>32</v>
      </c>
      <c r="AX158" s="15" t="s">
        <v>83</v>
      </c>
      <c r="AY158" s="240" t="s">
        <v>145</v>
      </c>
    </row>
    <row r="159" spans="1:65" s="2" customFormat="1" ht="14.45" customHeight="1">
      <c r="A159" s="34"/>
      <c r="B159" s="35"/>
      <c r="C159" s="187" t="s">
        <v>227</v>
      </c>
      <c r="D159" s="187" t="s">
        <v>147</v>
      </c>
      <c r="E159" s="188" t="s">
        <v>1803</v>
      </c>
      <c r="F159" s="189" t="s">
        <v>1804</v>
      </c>
      <c r="G159" s="190" t="s">
        <v>173</v>
      </c>
      <c r="H159" s="191">
        <v>115.78400000000001</v>
      </c>
      <c r="I159" s="192"/>
      <c r="J159" s="193">
        <f>ROUND(I159*H159,2)</f>
        <v>0</v>
      </c>
      <c r="K159" s="194"/>
      <c r="L159" s="195"/>
      <c r="M159" s="196" t="s">
        <v>1</v>
      </c>
      <c r="N159" s="197" t="s">
        <v>40</v>
      </c>
      <c r="O159" s="71"/>
      <c r="P159" s="198">
        <f>O159*H159</f>
        <v>0</v>
      </c>
      <c r="Q159" s="198">
        <v>2.3000000000000001E-4</v>
      </c>
      <c r="R159" s="198">
        <f>Q159*H159</f>
        <v>2.6630320000000002E-2</v>
      </c>
      <c r="S159" s="198">
        <v>0</v>
      </c>
      <c r="T159" s="199">
        <f>S159*H159</f>
        <v>0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200" t="s">
        <v>884</v>
      </c>
      <c r="AT159" s="200" t="s">
        <v>147</v>
      </c>
      <c r="AU159" s="200" t="s">
        <v>85</v>
      </c>
      <c r="AY159" s="17" t="s">
        <v>145</v>
      </c>
      <c r="BE159" s="201">
        <f>IF(N159="základní",J159,0)</f>
        <v>0</v>
      </c>
      <c r="BF159" s="201">
        <f>IF(N159="snížená",J159,0)</f>
        <v>0</v>
      </c>
      <c r="BG159" s="201">
        <f>IF(N159="zákl. přenesená",J159,0)</f>
        <v>0</v>
      </c>
      <c r="BH159" s="201">
        <f>IF(N159="sníž. přenesená",J159,0)</f>
        <v>0</v>
      </c>
      <c r="BI159" s="201">
        <f>IF(N159="nulová",J159,0)</f>
        <v>0</v>
      </c>
      <c r="BJ159" s="17" t="s">
        <v>83</v>
      </c>
      <c r="BK159" s="201">
        <f>ROUND(I159*H159,2)</f>
        <v>0</v>
      </c>
      <c r="BL159" s="17" t="s">
        <v>884</v>
      </c>
      <c r="BM159" s="200" t="s">
        <v>1805</v>
      </c>
    </row>
    <row r="160" spans="1:65" s="13" customFormat="1">
      <c r="B160" s="208"/>
      <c r="C160" s="209"/>
      <c r="D160" s="210" t="s">
        <v>191</v>
      </c>
      <c r="E160" s="211" t="s">
        <v>1</v>
      </c>
      <c r="F160" s="212" t="s">
        <v>1806</v>
      </c>
      <c r="G160" s="209"/>
      <c r="H160" s="211" t="s">
        <v>1</v>
      </c>
      <c r="I160" s="213"/>
      <c r="J160" s="209"/>
      <c r="K160" s="209"/>
      <c r="L160" s="214"/>
      <c r="M160" s="215"/>
      <c r="N160" s="216"/>
      <c r="O160" s="216"/>
      <c r="P160" s="216"/>
      <c r="Q160" s="216"/>
      <c r="R160" s="216"/>
      <c r="S160" s="216"/>
      <c r="T160" s="217"/>
      <c r="AT160" s="218" t="s">
        <v>191</v>
      </c>
      <c r="AU160" s="218" t="s">
        <v>85</v>
      </c>
      <c r="AV160" s="13" t="s">
        <v>83</v>
      </c>
      <c r="AW160" s="13" t="s">
        <v>32</v>
      </c>
      <c r="AX160" s="13" t="s">
        <v>75</v>
      </c>
      <c r="AY160" s="218" t="s">
        <v>145</v>
      </c>
    </row>
    <row r="161" spans="1:65" s="14" customFormat="1">
      <c r="B161" s="219"/>
      <c r="C161" s="220"/>
      <c r="D161" s="210" t="s">
        <v>191</v>
      </c>
      <c r="E161" s="221" t="s">
        <v>1</v>
      </c>
      <c r="F161" s="222" t="s">
        <v>1796</v>
      </c>
      <c r="G161" s="220"/>
      <c r="H161" s="223">
        <v>115.78400000000001</v>
      </c>
      <c r="I161" s="224"/>
      <c r="J161" s="220"/>
      <c r="K161" s="220"/>
      <c r="L161" s="225"/>
      <c r="M161" s="226"/>
      <c r="N161" s="227"/>
      <c r="O161" s="227"/>
      <c r="P161" s="227"/>
      <c r="Q161" s="227"/>
      <c r="R161" s="227"/>
      <c r="S161" s="227"/>
      <c r="T161" s="228"/>
      <c r="AT161" s="229" t="s">
        <v>191</v>
      </c>
      <c r="AU161" s="229" t="s">
        <v>85</v>
      </c>
      <c r="AV161" s="14" t="s">
        <v>85</v>
      </c>
      <c r="AW161" s="14" t="s">
        <v>32</v>
      </c>
      <c r="AX161" s="14" t="s">
        <v>83</v>
      </c>
      <c r="AY161" s="229" t="s">
        <v>145</v>
      </c>
    </row>
    <row r="162" spans="1:65" s="2" customFormat="1" ht="14.45" customHeight="1">
      <c r="A162" s="34"/>
      <c r="B162" s="35"/>
      <c r="C162" s="241" t="s">
        <v>357</v>
      </c>
      <c r="D162" s="241" t="s">
        <v>218</v>
      </c>
      <c r="E162" s="242" t="s">
        <v>1807</v>
      </c>
      <c r="F162" s="243" t="s">
        <v>1808</v>
      </c>
      <c r="G162" s="244" t="s">
        <v>149</v>
      </c>
      <c r="H162" s="245">
        <v>1</v>
      </c>
      <c r="I162" s="246"/>
      <c r="J162" s="247">
        <f>ROUND(I162*H162,2)</f>
        <v>0</v>
      </c>
      <c r="K162" s="248"/>
      <c r="L162" s="39"/>
      <c r="M162" s="249" t="s">
        <v>1</v>
      </c>
      <c r="N162" s="250" t="s">
        <v>40</v>
      </c>
      <c r="O162" s="71"/>
      <c r="P162" s="198">
        <f>O162*H162</f>
        <v>0</v>
      </c>
      <c r="Q162" s="198">
        <v>0</v>
      </c>
      <c r="R162" s="198">
        <f>Q162*H162</f>
        <v>0</v>
      </c>
      <c r="S162" s="198">
        <v>0</v>
      </c>
      <c r="T162" s="199">
        <f>S162*H162</f>
        <v>0</v>
      </c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R162" s="200" t="s">
        <v>570</v>
      </c>
      <c r="AT162" s="200" t="s">
        <v>218</v>
      </c>
      <c r="AU162" s="200" t="s">
        <v>85</v>
      </c>
      <c r="AY162" s="17" t="s">
        <v>145</v>
      </c>
      <c r="BE162" s="201">
        <f>IF(N162="základní",J162,0)</f>
        <v>0</v>
      </c>
      <c r="BF162" s="201">
        <f>IF(N162="snížená",J162,0)</f>
        <v>0</v>
      </c>
      <c r="BG162" s="201">
        <f>IF(N162="zákl. přenesená",J162,0)</f>
        <v>0</v>
      </c>
      <c r="BH162" s="201">
        <f>IF(N162="sníž. přenesená",J162,0)</f>
        <v>0</v>
      </c>
      <c r="BI162" s="201">
        <f>IF(N162="nulová",J162,0)</f>
        <v>0</v>
      </c>
      <c r="BJ162" s="17" t="s">
        <v>83</v>
      </c>
      <c r="BK162" s="201">
        <f>ROUND(I162*H162,2)</f>
        <v>0</v>
      </c>
      <c r="BL162" s="17" t="s">
        <v>570</v>
      </c>
      <c r="BM162" s="200" t="s">
        <v>1809</v>
      </c>
    </row>
    <row r="163" spans="1:65" s="12" customFormat="1" ht="22.9" customHeight="1">
      <c r="B163" s="171"/>
      <c r="C163" s="172"/>
      <c r="D163" s="173" t="s">
        <v>74</v>
      </c>
      <c r="E163" s="185" t="s">
        <v>1035</v>
      </c>
      <c r="F163" s="185" t="s">
        <v>1036</v>
      </c>
      <c r="G163" s="172"/>
      <c r="H163" s="172"/>
      <c r="I163" s="175"/>
      <c r="J163" s="186">
        <f>BK163</f>
        <v>0</v>
      </c>
      <c r="K163" s="172"/>
      <c r="L163" s="177"/>
      <c r="M163" s="178"/>
      <c r="N163" s="179"/>
      <c r="O163" s="179"/>
      <c r="P163" s="180">
        <f>SUM(P164:P204)</f>
        <v>0</v>
      </c>
      <c r="Q163" s="179"/>
      <c r="R163" s="180">
        <f>SUM(R164:R204)</f>
        <v>34.872761019999999</v>
      </c>
      <c r="S163" s="179"/>
      <c r="T163" s="181">
        <f>SUM(T164:T204)</f>
        <v>0</v>
      </c>
      <c r="AR163" s="182" t="s">
        <v>155</v>
      </c>
      <c r="AT163" s="183" t="s">
        <v>74</v>
      </c>
      <c r="AU163" s="183" t="s">
        <v>83</v>
      </c>
      <c r="AY163" s="182" t="s">
        <v>145</v>
      </c>
      <c r="BK163" s="184">
        <f>SUM(BK164:BK204)</f>
        <v>0</v>
      </c>
    </row>
    <row r="164" spans="1:65" s="2" customFormat="1" ht="24.2" customHeight="1">
      <c r="A164" s="34"/>
      <c r="B164" s="35"/>
      <c r="C164" s="241" t="s">
        <v>361</v>
      </c>
      <c r="D164" s="241" t="s">
        <v>218</v>
      </c>
      <c r="E164" s="242" t="s">
        <v>1646</v>
      </c>
      <c r="F164" s="243" t="s">
        <v>1647</v>
      </c>
      <c r="G164" s="244" t="s">
        <v>1648</v>
      </c>
      <c r="H164" s="245">
        <v>0.11</v>
      </c>
      <c r="I164" s="246"/>
      <c r="J164" s="247">
        <f>ROUND(I164*H164,2)</f>
        <v>0</v>
      </c>
      <c r="K164" s="248"/>
      <c r="L164" s="39"/>
      <c r="M164" s="249" t="s">
        <v>1</v>
      </c>
      <c r="N164" s="250" t="s">
        <v>40</v>
      </c>
      <c r="O164" s="71"/>
      <c r="P164" s="198">
        <f>O164*H164</f>
        <v>0</v>
      </c>
      <c r="Q164" s="198">
        <v>8.8000000000000005E-3</v>
      </c>
      <c r="R164" s="198">
        <f>Q164*H164</f>
        <v>9.6800000000000011E-4</v>
      </c>
      <c r="S164" s="198">
        <v>0</v>
      </c>
      <c r="T164" s="199">
        <f>S164*H164</f>
        <v>0</v>
      </c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R164" s="200" t="s">
        <v>570</v>
      </c>
      <c r="AT164" s="200" t="s">
        <v>218</v>
      </c>
      <c r="AU164" s="200" t="s">
        <v>85</v>
      </c>
      <c r="AY164" s="17" t="s">
        <v>145</v>
      </c>
      <c r="BE164" s="201">
        <f>IF(N164="základní",J164,0)</f>
        <v>0</v>
      </c>
      <c r="BF164" s="201">
        <f>IF(N164="snížená",J164,0)</f>
        <v>0</v>
      </c>
      <c r="BG164" s="201">
        <f>IF(N164="zákl. přenesená",J164,0)</f>
        <v>0</v>
      </c>
      <c r="BH164" s="201">
        <f>IF(N164="sníž. přenesená",J164,0)</f>
        <v>0</v>
      </c>
      <c r="BI164" s="201">
        <f>IF(N164="nulová",J164,0)</f>
        <v>0</v>
      </c>
      <c r="BJ164" s="17" t="s">
        <v>83</v>
      </c>
      <c r="BK164" s="201">
        <f>ROUND(I164*H164,2)</f>
        <v>0</v>
      </c>
      <c r="BL164" s="17" t="s">
        <v>570</v>
      </c>
      <c r="BM164" s="200" t="s">
        <v>1810</v>
      </c>
    </row>
    <row r="165" spans="1:65" s="14" customFormat="1">
      <c r="B165" s="219"/>
      <c r="C165" s="220"/>
      <c r="D165" s="210" t="s">
        <v>191</v>
      </c>
      <c r="E165" s="221" t="s">
        <v>1</v>
      </c>
      <c r="F165" s="222" t="s">
        <v>1811</v>
      </c>
      <c r="G165" s="220"/>
      <c r="H165" s="223">
        <v>0.11</v>
      </c>
      <c r="I165" s="224"/>
      <c r="J165" s="220"/>
      <c r="K165" s="220"/>
      <c r="L165" s="225"/>
      <c r="M165" s="226"/>
      <c r="N165" s="227"/>
      <c r="O165" s="227"/>
      <c r="P165" s="227"/>
      <c r="Q165" s="227"/>
      <c r="R165" s="227"/>
      <c r="S165" s="227"/>
      <c r="T165" s="228"/>
      <c r="AT165" s="229" t="s">
        <v>191</v>
      </c>
      <c r="AU165" s="229" t="s">
        <v>85</v>
      </c>
      <c r="AV165" s="14" t="s">
        <v>85</v>
      </c>
      <c r="AW165" s="14" t="s">
        <v>32</v>
      </c>
      <c r="AX165" s="14" t="s">
        <v>83</v>
      </c>
      <c r="AY165" s="229" t="s">
        <v>145</v>
      </c>
    </row>
    <row r="166" spans="1:65" s="2" customFormat="1" ht="24.2" customHeight="1">
      <c r="A166" s="34"/>
      <c r="B166" s="35"/>
      <c r="C166" s="241" t="s">
        <v>365</v>
      </c>
      <c r="D166" s="241" t="s">
        <v>218</v>
      </c>
      <c r="E166" s="242" t="s">
        <v>1611</v>
      </c>
      <c r="F166" s="243" t="s">
        <v>1612</v>
      </c>
      <c r="G166" s="244" t="s">
        <v>173</v>
      </c>
      <c r="H166" s="245">
        <v>114.333</v>
      </c>
      <c r="I166" s="246"/>
      <c r="J166" s="247">
        <f>ROUND(I166*H166,2)</f>
        <v>0</v>
      </c>
      <c r="K166" s="248"/>
      <c r="L166" s="39"/>
      <c r="M166" s="249" t="s">
        <v>1</v>
      </c>
      <c r="N166" s="250" t="s">
        <v>40</v>
      </c>
      <c r="O166" s="71"/>
      <c r="P166" s="198">
        <f>O166*H166</f>
        <v>0</v>
      </c>
      <c r="Q166" s="198">
        <v>0</v>
      </c>
      <c r="R166" s="198">
        <f>Q166*H166</f>
        <v>0</v>
      </c>
      <c r="S166" s="198">
        <v>0</v>
      </c>
      <c r="T166" s="199">
        <f>S166*H166</f>
        <v>0</v>
      </c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R166" s="200" t="s">
        <v>570</v>
      </c>
      <c r="AT166" s="200" t="s">
        <v>218</v>
      </c>
      <c r="AU166" s="200" t="s">
        <v>85</v>
      </c>
      <c r="AY166" s="17" t="s">
        <v>145</v>
      </c>
      <c r="BE166" s="201">
        <f>IF(N166="základní",J166,0)</f>
        <v>0</v>
      </c>
      <c r="BF166" s="201">
        <f>IF(N166="snížená",J166,0)</f>
        <v>0</v>
      </c>
      <c r="BG166" s="201">
        <f>IF(N166="zákl. přenesená",J166,0)</f>
        <v>0</v>
      </c>
      <c r="BH166" s="201">
        <f>IF(N166="sníž. přenesená",J166,0)</f>
        <v>0</v>
      </c>
      <c r="BI166" s="201">
        <f>IF(N166="nulová",J166,0)</f>
        <v>0</v>
      </c>
      <c r="BJ166" s="17" t="s">
        <v>83</v>
      </c>
      <c r="BK166" s="201">
        <f>ROUND(I166*H166,2)</f>
        <v>0</v>
      </c>
      <c r="BL166" s="17" t="s">
        <v>570</v>
      </c>
      <c r="BM166" s="200" t="s">
        <v>1812</v>
      </c>
    </row>
    <row r="167" spans="1:65" s="14" customFormat="1">
      <c r="B167" s="219"/>
      <c r="C167" s="220"/>
      <c r="D167" s="210" t="s">
        <v>191</v>
      </c>
      <c r="E167" s="221" t="s">
        <v>1</v>
      </c>
      <c r="F167" s="222" t="s">
        <v>1766</v>
      </c>
      <c r="G167" s="220"/>
      <c r="H167" s="223">
        <v>110.27</v>
      </c>
      <c r="I167" s="224"/>
      <c r="J167" s="220"/>
      <c r="K167" s="220"/>
      <c r="L167" s="225"/>
      <c r="M167" s="226"/>
      <c r="N167" s="227"/>
      <c r="O167" s="227"/>
      <c r="P167" s="227"/>
      <c r="Q167" s="227"/>
      <c r="R167" s="227"/>
      <c r="S167" s="227"/>
      <c r="T167" s="228"/>
      <c r="AT167" s="229" t="s">
        <v>191</v>
      </c>
      <c r="AU167" s="229" t="s">
        <v>85</v>
      </c>
      <c r="AV167" s="14" t="s">
        <v>85</v>
      </c>
      <c r="AW167" s="14" t="s">
        <v>32</v>
      </c>
      <c r="AX167" s="14" t="s">
        <v>75</v>
      </c>
      <c r="AY167" s="229" t="s">
        <v>145</v>
      </c>
    </row>
    <row r="168" spans="1:65" s="14" customFormat="1">
      <c r="B168" s="219"/>
      <c r="C168" s="220"/>
      <c r="D168" s="210" t="s">
        <v>191</v>
      </c>
      <c r="E168" s="221" t="s">
        <v>1</v>
      </c>
      <c r="F168" s="222" t="s">
        <v>1813</v>
      </c>
      <c r="G168" s="220"/>
      <c r="H168" s="223">
        <v>4.0629999999999997</v>
      </c>
      <c r="I168" s="224"/>
      <c r="J168" s="220"/>
      <c r="K168" s="220"/>
      <c r="L168" s="225"/>
      <c r="M168" s="226"/>
      <c r="N168" s="227"/>
      <c r="O168" s="227"/>
      <c r="P168" s="227"/>
      <c r="Q168" s="227"/>
      <c r="R168" s="227"/>
      <c r="S168" s="227"/>
      <c r="T168" s="228"/>
      <c r="AT168" s="229" t="s">
        <v>191</v>
      </c>
      <c r="AU168" s="229" t="s">
        <v>85</v>
      </c>
      <c r="AV168" s="14" t="s">
        <v>85</v>
      </c>
      <c r="AW168" s="14" t="s">
        <v>32</v>
      </c>
      <c r="AX168" s="14" t="s">
        <v>75</v>
      </c>
      <c r="AY168" s="229" t="s">
        <v>145</v>
      </c>
    </row>
    <row r="169" spans="1:65" s="15" customFormat="1">
      <c r="B169" s="230"/>
      <c r="C169" s="231"/>
      <c r="D169" s="210" t="s">
        <v>191</v>
      </c>
      <c r="E169" s="232" t="s">
        <v>1772</v>
      </c>
      <c r="F169" s="233" t="s">
        <v>195</v>
      </c>
      <c r="G169" s="231"/>
      <c r="H169" s="234">
        <v>114.333</v>
      </c>
      <c r="I169" s="235"/>
      <c r="J169" s="231"/>
      <c r="K169" s="231"/>
      <c r="L169" s="236"/>
      <c r="M169" s="237"/>
      <c r="N169" s="238"/>
      <c r="O169" s="238"/>
      <c r="P169" s="238"/>
      <c r="Q169" s="238"/>
      <c r="R169" s="238"/>
      <c r="S169" s="238"/>
      <c r="T169" s="239"/>
      <c r="AT169" s="240" t="s">
        <v>191</v>
      </c>
      <c r="AU169" s="240" t="s">
        <v>85</v>
      </c>
      <c r="AV169" s="15" t="s">
        <v>151</v>
      </c>
      <c r="AW169" s="15" t="s">
        <v>32</v>
      </c>
      <c r="AX169" s="15" t="s">
        <v>83</v>
      </c>
      <c r="AY169" s="240" t="s">
        <v>145</v>
      </c>
    </row>
    <row r="170" spans="1:65" s="2" customFormat="1" ht="24.2" customHeight="1">
      <c r="A170" s="34"/>
      <c r="B170" s="35"/>
      <c r="C170" s="241" t="s">
        <v>369</v>
      </c>
      <c r="D170" s="241" t="s">
        <v>218</v>
      </c>
      <c r="E170" s="242" t="s">
        <v>1814</v>
      </c>
      <c r="F170" s="243" t="s">
        <v>1815</v>
      </c>
      <c r="G170" s="244" t="s">
        <v>173</v>
      </c>
      <c r="H170" s="245">
        <v>0.7</v>
      </c>
      <c r="I170" s="246"/>
      <c r="J170" s="247">
        <f>ROUND(I170*H170,2)</f>
        <v>0</v>
      </c>
      <c r="K170" s="248"/>
      <c r="L170" s="39"/>
      <c r="M170" s="249" t="s">
        <v>1</v>
      </c>
      <c r="N170" s="250" t="s">
        <v>40</v>
      </c>
      <c r="O170" s="71"/>
      <c r="P170" s="198">
        <f>O170*H170</f>
        <v>0</v>
      </c>
      <c r="Q170" s="198">
        <v>0</v>
      </c>
      <c r="R170" s="198">
        <f>Q170*H170</f>
        <v>0</v>
      </c>
      <c r="S170" s="198">
        <v>0</v>
      </c>
      <c r="T170" s="199">
        <f>S170*H170</f>
        <v>0</v>
      </c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R170" s="200" t="s">
        <v>570</v>
      </c>
      <c r="AT170" s="200" t="s">
        <v>218</v>
      </c>
      <c r="AU170" s="200" t="s">
        <v>85</v>
      </c>
      <c r="AY170" s="17" t="s">
        <v>145</v>
      </c>
      <c r="BE170" s="201">
        <f>IF(N170="základní",J170,0)</f>
        <v>0</v>
      </c>
      <c r="BF170" s="201">
        <f>IF(N170="snížená",J170,0)</f>
        <v>0</v>
      </c>
      <c r="BG170" s="201">
        <f>IF(N170="zákl. přenesená",J170,0)</f>
        <v>0</v>
      </c>
      <c r="BH170" s="201">
        <f>IF(N170="sníž. přenesená",J170,0)</f>
        <v>0</v>
      </c>
      <c r="BI170" s="201">
        <f>IF(N170="nulová",J170,0)</f>
        <v>0</v>
      </c>
      <c r="BJ170" s="17" t="s">
        <v>83</v>
      </c>
      <c r="BK170" s="201">
        <f>ROUND(I170*H170,2)</f>
        <v>0</v>
      </c>
      <c r="BL170" s="17" t="s">
        <v>570</v>
      </c>
      <c r="BM170" s="200" t="s">
        <v>1816</v>
      </c>
    </row>
    <row r="171" spans="1:65" s="14" customFormat="1">
      <c r="B171" s="219"/>
      <c r="C171" s="220"/>
      <c r="D171" s="210" t="s">
        <v>191</v>
      </c>
      <c r="E171" s="221" t="s">
        <v>1763</v>
      </c>
      <c r="F171" s="222" t="s">
        <v>1764</v>
      </c>
      <c r="G171" s="220"/>
      <c r="H171" s="223">
        <v>0.7</v>
      </c>
      <c r="I171" s="224"/>
      <c r="J171" s="220"/>
      <c r="K171" s="220"/>
      <c r="L171" s="225"/>
      <c r="M171" s="226"/>
      <c r="N171" s="227"/>
      <c r="O171" s="227"/>
      <c r="P171" s="227"/>
      <c r="Q171" s="227"/>
      <c r="R171" s="227"/>
      <c r="S171" s="227"/>
      <c r="T171" s="228"/>
      <c r="AT171" s="229" t="s">
        <v>191</v>
      </c>
      <c r="AU171" s="229" t="s">
        <v>85</v>
      </c>
      <c r="AV171" s="14" t="s">
        <v>85</v>
      </c>
      <c r="AW171" s="14" t="s">
        <v>32</v>
      </c>
      <c r="AX171" s="14" t="s">
        <v>83</v>
      </c>
      <c r="AY171" s="229" t="s">
        <v>145</v>
      </c>
    </row>
    <row r="172" spans="1:65" s="2" customFormat="1" ht="24.2" customHeight="1">
      <c r="A172" s="34"/>
      <c r="B172" s="35"/>
      <c r="C172" s="241" t="s">
        <v>7</v>
      </c>
      <c r="D172" s="241" t="s">
        <v>218</v>
      </c>
      <c r="E172" s="242" t="s">
        <v>1615</v>
      </c>
      <c r="F172" s="243" t="s">
        <v>1616</v>
      </c>
      <c r="G172" s="244" t="s">
        <v>173</v>
      </c>
      <c r="H172" s="245">
        <v>110.27</v>
      </c>
      <c r="I172" s="246"/>
      <c r="J172" s="247">
        <f>ROUND(I172*H172,2)</f>
        <v>0</v>
      </c>
      <c r="K172" s="248"/>
      <c r="L172" s="39"/>
      <c r="M172" s="249" t="s">
        <v>1</v>
      </c>
      <c r="N172" s="250" t="s">
        <v>40</v>
      </c>
      <c r="O172" s="71"/>
      <c r="P172" s="198">
        <f>O172*H172</f>
        <v>0</v>
      </c>
      <c r="Q172" s="198">
        <v>0.20300000000000001</v>
      </c>
      <c r="R172" s="198">
        <f>Q172*H172</f>
        <v>22.384810000000002</v>
      </c>
      <c r="S172" s="198">
        <v>0</v>
      </c>
      <c r="T172" s="199">
        <f>S172*H172</f>
        <v>0</v>
      </c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R172" s="200" t="s">
        <v>570</v>
      </c>
      <c r="AT172" s="200" t="s">
        <v>218</v>
      </c>
      <c r="AU172" s="200" t="s">
        <v>85</v>
      </c>
      <c r="AY172" s="17" t="s">
        <v>145</v>
      </c>
      <c r="BE172" s="201">
        <f>IF(N172="základní",J172,0)</f>
        <v>0</v>
      </c>
      <c r="BF172" s="201">
        <f>IF(N172="snížená",J172,0)</f>
        <v>0</v>
      </c>
      <c r="BG172" s="201">
        <f>IF(N172="zákl. přenesená",J172,0)</f>
        <v>0</v>
      </c>
      <c r="BH172" s="201">
        <f>IF(N172="sníž. přenesená",J172,0)</f>
        <v>0</v>
      </c>
      <c r="BI172" s="201">
        <f>IF(N172="nulová",J172,0)</f>
        <v>0</v>
      </c>
      <c r="BJ172" s="17" t="s">
        <v>83</v>
      </c>
      <c r="BK172" s="201">
        <f>ROUND(I172*H172,2)</f>
        <v>0</v>
      </c>
      <c r="BL172" s="17" t="s">
        <v>570</v>
      </c>
      <c r="BM172" s="200" t="s">
        <v>1817</v>
      </c>
    </row>
    <row r="173" spans="1:65" s="14" customFormat="1">
      <c r="B173" s="219"/>
      <c r="C173" s="220"/>
      <c r="D173" s="210" t="s">
        <v>191</v>
      </c>
      <c r="E173" s="221" t="s">
        <v>1</v>
      </c>
      <c r="F173" s="222" t="s">
        <v>1766</v>
      </c>
      <c r="G173" s="220"/>
      <c r="H173" s="223">
        <v>110.27</v>
      </c>
      <c r="I173" s="224"/>
      <c r="J173" s="220"/>
      <c r="K173" s="220"/>
      <c r="L173" s="225"/>
      <c r="M173" s="226"/>
      <c r="N173" s="227"/>
      <c r="O173" s="227"/>
      <c r="P173" s="227"/>
      <c r="Q173" s="227"/>
      <c r="R173" s="227"/>
      <c r="S173" s="227"/>
      <c r="T173" s="228"/>
      <c r="AT173" s="229" t="s">
        <v>191</v>
      </c>
      <c r="AU173" s="229" t="s">
        <v>85</v>
      </c>
      <c r="AV173" s="14" t="s">
        <v>85</v>
      </c>
      <c r="AW173" s="14" t="s">
        <v>32</v>
      </c>
      <c r="AX173" s="14" t="s">
        <v>83</v>
      </c>
      <c r="AY173" s="229" t="s">
        <v>145</v>
      </c>
    </row>
    <row r="174" spans="1:65" s="2" customFormat="1" ht="14.45" customHeight="1">
      <c r="A174" s="34"/>
      <c r="B174" s="35"/>
      <c r="C174" s="241" t="s">
        <v>376</v>
      </c>
      <c r="D174" s="241" t="s">
        <v>218</v>
      </c>
      <c r="E174" s="242" t="s">
        <v>1618</v>
      </c>
      <c r="F174" s="243" t="s">
        <v>1619</v>
      </c>
      <c r="G174" s="244" t="s">
        <v>159</v>
      </c>
      <c r="H174" s="245">
        <v>2</v>
      </c>
      <c r="I174" s="246"/>
      <c r="J174" s="247">
        <f>ROUND(I174*H174,2)</f>
        <v>0</v>
      </c>
      <c r="K174" s="248"/>
      <c r="L174" s="39"/>
      <c r="M174" s="249" t="s">
        <v>1</v>
      </c>
      <c r="N174" s="250" t="s">
        <v>40</v>
      </c>
      <c r="O174" s="71"/>
      <c r="P174" s="198">
        <f>O174*H174</f>
        <v>0</v>
      </c>
      <c r="Q174" s="198">
        <v>7.6E-3</v>
      </c>
      <c r="R174" s="198">
        <f>Q174*H174</f>
        <v>1.52E-2</v>
      </c>
      <c r="S174" s="198">
        <v>0</v>
      </c>
      <c r="T174" s="199">
        <f>S174*H174</f>
        <v>0</v>
      </c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R174" s="200" t="s">
        <v>570</v>
      </c>
      <c r="AT174" s="200" t="s">
        <v>218</v>
      </c>
      <c r="AU174" s="200" t="s">
        <v>85</v>
      </c>
      <c r="AY174" s="17" t="s">
        <v>145</v>
      </c>
      <c r="BE174" s="201">
        <f>IF(N174="základní",J174,0)</f>
        <v>0</v>
      </c>
      <c r="BF174" s="201">
        <f>IF(N174="snížená",J174,0)</f>
        <v>0</v>
      </c>
      <c r="BG174" s="201">
        <f>IF(N174="zákl. přenesená",J174,0)</f>
        <v>0</v>
      </c>
      <c r="BH174" s="201">
        <f>IF(N174="sníž. přenesená",J174,0)</f>
        <v>0</v>
      </c>
      <c r="BI174" s="201">
        <f>IF(N174="nulová",J174,0)</f>
        <v>0</v>
      </c>
      <c r="BJ174" s="17" t="s">
        <v>83</v>
      </c>
      <c r="BK174" s="201">
        <f>ROUND(I174*H174,2)</f>
        <v>0</v>
      </c>
      <c r="BL174" s="17" t="s">
        <v>570</v>
      </c>
      <c r="BM174" s="200" t="s">
        <v>1818</v>
      </c>
    </row>
    <row r="175" spans="1:65" s="2" customFormat="1" ht="24.2" customHeight="1">
      <c r="A175" s="34"/>
      <c r="B175" s="35"/>
      <c r="C175" s="241" t="s">
        <v>380</v>
      </c>
      <c r="D175" s="241" t="s">
        <v>218</v>
      </c>
      <c r="E175" s="242" t="s">
        <v>1819</v>
      </c>
      <c r="F175" s="243" t="s">
        <v>1820</v>
      </c>
      <c r="G175" s="244" t="s">
        <v>173</v>
      </c>
      <c r="H175" s="245">
        <v>89.4</v>
      </c>
      <c r="I175" s="246"/>
      <c r="J175" s="247">
        <f>ROUND(I175*H175,2)</f>
        <v>0</v>
      </c>
      <c r="K175" s="248"/>
      <c r="L175" s="39"/>
      <c r="M175" s="249" t="s">
        <v>1</v>
      </c>
      <c r="N175" s="250" t="s">
        <v>40</v>
      </c>
      <c r="O175" s="71"/>
      <c r="P175" s="198">
        <f>O175*H175</f>
        <v>0</v>
      </c>
      <c r="Q175" s="198">
        <v>1.8350000000000002E-2</v>
      </c>
      <c r="R175" s="198">
        <f>Q175*H175</f>
        <v>1.6404900000000002</v>
      </c>
      <c r="S175" s="198">
        <v>0</v>
      </c>
      <c r="T175" s="199">
        <f>S175*H175</f>
        <v>0</v>
      </c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R175" s="200" t="s">
        <v>570</v>
      </c>
      <c r="AT175" s="200" t="s">
        <v>218</v>
      </c>
      <c r="AU175" s="200" t="s">
        <v>85</v>
      </c>
      <c r="AY175" s="17" t="s">
        <v>145</v>
      </c>
      <c r="BE175" s="201">
        <f>IF(N175="základní",J175,0)</f>
        <v>0</v>
      </c>
      <c r="BF175" s="201">
        <f>IF(N175="snížená",J175,0)</f>
        <v>0</v>
      </c>
      <c r="BG175" s="201">
        <f>IF(N175="zákl. přenesená",J175,0)</f>
        <v>0</v>
      </c>
      <c r="BH175" s="201">
        <f>IF(N175="sníž. přenesená",J175,0)</f>
        <v>0</v>
      </c>
      <c r="BI175" s="201">
        <f>IF(N175="nulová",J175,0)</f>
        <v>0</v>
      </c>
      <c r="BJ175" s="17" t="s">
        <v>83</v>
      </c>
      <c r="BK175" s="201">
        <f>ROUND(I175*H175,2)</f>
        <v>0</v>
      </c>
      <c r="BL175" s="17" t="s">
        <v>570</v>
      </c>
      <c r="BM175" s="200" t="s">
        <v>1821</v>
      </c>
    </row>
    <row r="176" spans="1:65" s="14" customFormat="1">
      <c r="B176" s="219"/>
      <c r="C176" s="220"/>
      <c r="D176" s="210" t="s">
        <v>191</v>
      </c>
      <c r="E176" s="221" t="s">
        <v>1</v>
      </c>
      <c r="F176" s="222" t="s">
        <v>1770</v>
      </c>
      <c r="G176" s="220"/>
      <c r="H176" s="223">
        <v>89.4</v>
      </c>
      <c r="I176" s="224"/>
      <c r="J176" s="220"/>
      <c r="K176" s="220"/>
      <c r="L176" s="225"/>
      <c r="M176" s="226"/>
      <c r="N176" s="227"/>
      <c r="O176" s="227"/>
      <c r="P176" s="227"/>
      <c r="Q176" s="227"/>
      <c r="R176" s="227"/>
      <c r="S176" s="227"/>
      <c r="T176" s="228"/>
      <c r="AT176" s="229" t="s">
        <v>191</v>
      </c>
      <c r="AU176" s="229" t="s">
        <v>85</v>
      </c>
      <c r="AV176" s="14" t="s">
        <v>85</v>
      </c>
      <c r="AW176" s="14" t="s">
        <v>32</v>
      </c>
      <c r="AX176" s="14" t="s">
        <v>83</v>
      </c>
      <c r="AY176" s="229" t="s">
        <v>145</v>
      </c>
    </row>
    <row r="177" spans="1:65" s="2" customFormat="1" ht="24.2" customHeight="1">
      <c r="A177" s="34"/>
      <c r="B177" s="35"/>
      <c r="C177" s="187" t="s">
        <v>385</v>
      </c>
      <c r="D177" s="187" t="s">
        <v>147</v>
      </c>
      <c r="E177" s="188" t="s">
        <v>1822</v>
      </c>
      <c r="F177" s="189" t="s">
        <v>1823</v>
      </c>
      <c r="G177" s="190" t="s">
        <v>159</v>
      </c>
      <c r="H177" s="191">
        <v>93.87</v>
      </c>
      <c r="I177" s="192"/>
      <c r="J177" s="193">
        <f>ROUND(I177*H177,2)</f>
        <v>0</v>
      </c>
      <c r="K177" s="194"/>
      <c r="L177" s="195"/>
      <c r="M177" s="196" t="s">
        <v>1</v>
      </c>
      <c r="N177" s="197" t="s">
        <v>40</v>
      </c>
      <c r="O177" s="71"/>
      <c r="P177" s="198">
        <f>O177*H177</f>
        <v>0</v>
      </c>
      <c r="Q177" s="198">
        <v>9.7000000000000003E-2</v>
      </c>
      <c r="R177" s="198">
        <f>Q177*H177</f>
        <v>9.1053899999999999</v>
      </c>
      <c r="S177" s="198">
        <v>0</v>
      </c>
      <c r="T177" s="199">
        <f>S177*H177</f>
        <v>0</v>
      </c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R177" s="200" t="s">
        <v>884</v>
      </c>
      <c r="AT177" s="200" t="s">
        <v>147</v>
      </c>
      <c r="AU177" s="200" t="s">
        <v>85</v>
      </c>
      <c r="AY177" s="17" t="s">
        <v>145</v>
      </c>
      <c r="BE177" s="201">
        <f>IF(N177="základní",J177,0)</f>
        <v>0</v>
      </c>
      <c r="BF177" s="201">
        <f>IF(N177="snížená",J177,0)</f>
        <v>0</v>
      </c>
      <c r="BG177" s="201">
        <f>IF(N177="zákl. přenesená",J177,0)</f>
        <v>0</v>
      </c>
      <c r="BH177" s="201">
        <f>IF(N177="sníž. přenesená",J177,0)</f>
        <v>0</v>
      </c>
      <c r="BI177" s="201">
        <f>IF(N177="nulová",J177,0)</f>
        <v>0</v>
      </c>
      <c r="BJ177" s="17" t="s">
        <v>83</v>
      </c>
      <c r="BK177" s="201">
        <f>ROUND(I177*H177,2)</f>
        <v>0</v>
      </c>
      <c r="BL177" s="17" t="s">
        <v>884</v>
      </c>
      <c r="BM177" s="200" t="s">
        <v>1824</v>
      </c>
    </row>
    <row r="178" spans="1:65" s="13" customFormat="1">
      <c r="B178" s="208"/>
      <c r="C178" s="209"/>
      <c r="D178" s="210" t="s">
        <v>191</v>
      </c>
      <c r="E178" s="211" t="s">
        <v>1</v>
      </c>
      <c r="F178" s="212" t="s">
        <v>701</v>
      </c>
      <c r="G178" s="209"/>
      <c r="H178" s="211" t="s">
        <v>1</v>
      </c>
      <c r="I178" s="213"/>
      <c r="J178" s="209"/>
      <c r="K178" s="209"/>
      <c r="L178" s="214"/>
      <c r="M178" s="215"/>
      <c r="N178" s="216"/>
      <c r="O178" s="216"/>
      <c r="P178" s="216"/>
      <c r="Q178" s="216"/>
      <c r="R178" s="216"/>
      <c r="S178" s="216"/>
      <c r="T178" s="217"/>
      <c r="AT178" s="218" t="s">
        <v>191</v>
      </c>
      <c r="AU178" s="218" t="s">
        <v>85</v>
      </c>
      <c r="AV178" s="13" t="s">
        <v>83</v>
      </c>
      <c r="AW178" s="13" t="s">
        <v>32</v>
      </c>
      <c r="AX178" s="13" t="s">
        <v>75</v>
      </c>
      <c r="AY178" s="218" t="s">
        <v>145</v>
      </c>
    </row>
    <row r="179" spans="1:65" s="14" customFormat="1">
      <c r="B179" s="219"/>
      <c r="C179" s="220"/>
      <c r="D179" s="210" t="s">
        <v>191</v>
      </c>
      <c r="E179" s="221" t="s">
        <v>1</v>
      </c>
      <c r="F179" s="222" t="s">
        <v>1825</v>
      </c>
      <c r="G179" s="220"/>
      <c r="H179" s="223">
        <v>93.87</v>
      </c>
      <c r="I179" s="224"/>
      <c r="J179" s="220"/>
      <c r="K179" s="220"/>
      <c r="L179" s="225"/>
      <c r="M179" s="226"/>
      <c r="N179" s="227"/>
      <c r="O179" s="227"/>
      <c r="P179" s="227"/>
      <c r="Q179" s="227"/>
      <c r="R179" s="227"/>
      <c r="S179" s="227"/>
      <c r="T179" s="228"/>
      <c r="AT179" s="229" t="s">
        <v>191</v>
      </c>
      <c r="AU179" s="229" t="s">
        <v>85</v>
      </c>
      <c r="AV179" s="14" t="s">
        <v>85</v>
      </c>
      <c r="AW179" s="14" t="s">
        <v>32</v>
      </c>
      <c r="AX179" s="14" t="s">
        <v>83</v>
      </c>
      <c r="AY179" s="229" t="s">
        <v>145</v>
      </c>
    </row>
    <row r="180" spans="1:65" s="2" customFormat="1" ht="14.45" customHeight="1">
      <c r="A180" s="34"/>
      <c r="B180" s="35"/>
      <c r="C180" s="187" t="s">
        <v>390</v>
      </c>
      <c r="D180" s="187" t="s">
        <v>147</v>
      </c>
      <c r="E180" s="188" t="s">
        <v>1826</v>
      </c>
      <c r="F180" s="189" t="s">
        <v>1827</v>
      </c>
      <c r="G180" s="190" t="s">
        <v>159</v>
      </c>
      <c r="H180" s="191">
        <v>178.8</v>
      </c>
      <c r="I180" s="192"/>
      <c r="J180" s="193">
        <f>ROUND(I180*H180,2)</f>
        <v>0</v>
      </c>
      <c r="K180" s="194"/>
      <c r="L180" s="195"/>
      <c r="M180" s="196" t="s">
        <v>1</v>
      </c>
      <c r="N180" s="197" t="s">
        <v>40</v>
      </c>
      <c r="O180" s="71"/>
      <c r="P180" s="198">
        <f>O180*H180</f>
        <v>0</v>
      </c>
      <c r="Q180" s="198">
        <v>9.5999999999999992E-3</v>
      </c>
      <c r="R180" s="198">
        <f>Q180*H180</f>
        <v>1.71648</v>
      </c>
      <c r="S180" s="198">
        <v>0</v>
      </c>
      <c r="T180" s="199">
        <f>S180*H180</f>
        <v>0</v>
      </c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R180" s="200" t="s">
        <v>884</v>
      </c>
      <c r="AT180" s="200" t="s">
        <v>147</v>
      </c>
      <c r="AU180" s="200" t="s">
        <v>85</v>
      </c>
      <c r="AY180" s="17" t="s">
        <v>145</v>
      </c>
      <c r="BE180" s="201">
        <f>IF(N180="základní",J180,0)</f>
        <v>0</v>
      </c>
      <c r="BF180" s="201">
        <f>IF(N180="snížená",J180,0)</f>
        <v>0</v>
      </c>
      <c r="BG180" s="201">
        <f>IF(N180="zákl. přenesená",J180,0)</f>
        <v>0</v>
      </c>
      <c r="BH180" s="201">
        <f>IF(N180="sníž. přenesená",J180,0)</f>
        <v>0</v>
      </c>
      <c r="BI180" s="201">
        <f>IF(N180="nulová",J180,0)</f>
        <v>0</v>
      </c>
      <c r="BJ180" s="17" t="s">
        <v>83</v>
      </c>
      <c r="BK180" s="201">
        <f>ROUND(I180*H180,2)</f>
        <v>0</v>
      </c>
      <c r="BL180" s="17" t="s">
        <v>884</v>
      </c>
      <c r="BM180" s="200" t="s">
        <v>1828</v>
      </c>
    </row>
    <row r="181" spans="1:65" s="13" customFormat="1">
      <c r="B181" s="208"/>
      <c r="C181" s="209"/>
      <c r="D181" s="210" t="s">
        <v>191</v>
      </c>
      <c r="E181" s="211" t="s">
        <v>1</v>
      </c>
      <c r="F181" s="212" t="s">
        <v>701</v>
      </c>
      <c r="G181" s="209"/>
      <c r="H181" s="211" t="s">
        <v>1</v>
      </c>
      <c r="I181" s="213"/>
      <c r="J181" s="209"/>
      <c r="K181" s="209"/>
      <c r="L181" s="214"/>
      <c r="M181" s="215"/>
      <c r="N181" s="216"/>
      <c r="O181" s="216"/>
      <c r="P181" s="216"/>
      <c r="Q181" s="216"/>
      <c r="R181" s="216"/>
      <c r="S181" s="216"/>
      <c r="T181" s="217"/>
      <c r="AT181" s="218" t="s">
        <v>191</v>
      </c>
      <c r="AU181" s="218" t="s">
        <v>85</v>
      </c>
      <c r="AV181" s="13" t="s">
        <v>83</v>
      </c>
      <c r="AW181" s="13" t="s">
        <v>32</v>
      </c>
      <c r="AX181" s="13" t="s">
        <v>75</v>
      </c>
      <c r="AY181" s="218" t="s">
        <v>145</v>
      </c>
    </row>
    <row r="182" spans="1:65" s="14" customFormat="1">
      <c r="B182" s="219"/>
      <c r="C182" s="220"/>
      <c r="D182" s="210" t="s">
        <v>191</v>
      </c>
      <c r="E182" s="221" t="s">
        <v>1</v>
      </c>
      <c r="F182" s="222" t="s">
        <v>1829</v>
      </c>
      <c r="G182" s="220"/>
      <c r="H182" s="223">
        <v>178.8</v>
      </c>
      <c r="I182" s="224"/>
      <c r="J182" s="220"/>
      <c r="K182" s="220"/>
      <c r="L182" s="225"/>
      <c r="M182" s="226"/>
      <c r="N182" s="227"/>
      <c r="O182" s="227"/>
      <c r="P182" s="227"/>
      <c r="Q182" s="227"/>
      <c r="R182" s="227"/>
      <c r="S182" s="227"/>
      <c r="T182" s="228"/>
      <c r="AT182" s="229" t="s">
        <v>191</v>
      </c>
      <c r="AU182" s="229" t="s">
        <v>85</v>
      </c>
      <c r="AV182" s="14" t="s">
        <v>85</v>
      </c>
      <c r="AW182" s="14" t="s">
        <v>32</v>
      </c>
      <c r="AX182" s="14" t="s">
        <v>83</v>
      </c>
      <c r="AY182" s="229" t="s">
        <v>145</v>
      </c>
    </row>
    <row r="183" spans="1:65" s="2" customFormat="1" ht="24.2" customHeight="1">
      <c r="A183" s="34"/>
      <c r="B183" s="35"/>
      <c r="C183" s="241" t="s">
        <v>394</v>
      </c>
      <c r="D183" s="241" t="s">
        <v>218</v>
      </c>
      <c r="E183" s="242" t="s">
        <v>1725</v>
      </c>
      <c r="F183" s="243" t="s">
        <v>1726</v>
      </c>
      <c r="G183" s="244" t="s">
        <v>173</v>
      </c>
      <c r="H183" s="245">
        <v>2</v>
      </c>
      <c r="I183" s="246"/>
      <c r="J183" s="247">
        <f>ROUND(I183*H183,2)</f>
        <v>0</v>
      </c>
      <c r="K183" s="248"/>
      <c r="L183" s="39"/>
      <c r="M183" s="249" t="s">
        <v>1</v>
      </c>
      <c r="N183" s="250" t="s">
        <v>40</v>
      </c>
      <c r="O183" s="71"/>
      <c r="P183" s="198">
        <f>O183*H183</f>
        <v>0</v>
      </c>
      <c r="Q183" s="198">
        <v>0</v>
      </c>
      <c r="R183" s="198">
        <f>Q183*H183</f>
        <v>0</v>
      </c>
      <c r="S183" s="198">
        <v>0</v>
      </c>
      <c r="T183" s="199">
        <f>S183*H183</f>
        <v>0</v>
      </c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R183" s="200" t="s">
        <v>570</v>
      </c>
      <c r="AT183" s="200" t="s">
        <v>218</v>
      </c>
      <c r="AU183" s="200" t="s">
        <v>85</v>
      </c>
      <c r="AY183" s="17" t="s">
        <v>145</v>
      </c>
      <c r="BE183" s="201">
        <f>IF(N183="základní",J183,0)</f>
        <v>0</v>
      </c>
      <c r="BF183" s="201">
        <f>IF(N183="snížená",J183,0)</f>
        <v>0</v>
      </c>
      <c r="BG183" s="201">
        <f>IF(N183="zákl. přenesená",J183,0)</f>
        <v>0</v>
      </c>
      <c r="BH183" s="201">
        <f>IF(N183="sníž. přenesená",J183,0)</f>
        <v>0</v>
      </c>
      <c r="BI183" s="201">
        <f>IF(N183="nulová",J183,0)</f>
        <v>0</v>
      </c>
      <c r="BJ183" s="17" t="s">
        <v>83</v>
      </c>
      <c r="BK183" s="201">
        <f>ROUND(I183*H183,2)</f>
        <v>0</v>
      </c>
      <c r="BL183" s="17" t="s">
        <v>570</v>
      </c>
      <c r="BM183" s="200" t="s">
        <v>1830</v>
      </c>
    </row>
    <row r="184" spans="1:65" s="2" customFormat="1" ht="14.45" customHeight="1">
      <c r="A184" s="34"/>
      <c r="B184" s="35"/>
      <c r="C184" s="187" t="s">
        <v>398</v>
      </c>
      <c r="D184" s="187" t="s">
        <v>147</v>
      </c>
      <c r="E184" s="188" t="s">
        <v>1831</v>
      </c>
      <c r="F184" s="189" t="s">
        <v>1832</v>
      </c>
      <c r="G184" s="190" t="s">
        <v>173</v>
      </c>
      <c r="H184" s="191">
        <v>2</v>
      </c>
      <c r="I184" s="192"/>
      <c r="J184" s="193">
        <f>ROUND(I184*H184,2)</f>
        <v>0</v>
      </c>
      <c r="K184" s="194"/>
      <c r="L184" s="195"/>
      <c r="M184" s="196" t="s">
        <v>1</v>
      </c>
      <c r="N184" s="197" t="s">
        <v>40</v>
      </c>
      <c r="O184" s="71"/>
      <c r="P184" s="198">
        <f>O184*H184</f>
        <v>0</v>
      </c>
      <c r="Q184" s="198">
        <v>0</v>
      </c>
      <c r="R184" s="198">
        <f>Q184*H184</f>
        <v>0</v>
      </c>
      <c r="S184" s="198">
        <v>0</v>
      </c>
      <c r="T184" s="199">
        <f>S184*H184</f>
        <v>0</v>
      </c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R184" s="200" t="s">
        <v>1454</v>
      </c>
      <c r="AT184" s="200" t="s">
        <v>147</v>
      </c>
      <c r="AU184" s="200" t="s">
        <v>85</v>
      </c>
      <c r="AY184" s="17" t="s">
        <v>145</v>
      </c>
      <c r="BE184" s="201">
        <f>IF(N184="základní",J184,0)</f>
        <v>0</v>
      </c>
      <c r="BF184" s="201">
        <f>IF(N184="snížená",J184,0)</f>
        <v>0</v>
      </c>
      <c r="BG184" s="201">
        <f>IF(N184="zákl. přenesená",J184,0)</f>
        <v>0</v>
      </c>
      <c r="BH184" s="201">
        <f>IF(N184="sníž. přenesená",J184,0)</f>
        <v>0</v>
      </c>
      <c r="BI184" s="201">
        <f>IF(N184="nulová",J184,0)</f>
        <v>0</v>
      </c>
      <c r="BJ184" s="17" t="s">
        <v>83</v>
      </c>
      <c r="BK184" s="201">
        <f>ROUND(I184*H184,2)</f>
        <v>0</v>
      </c>
      <c r="BL184" s="17" t="s">
        <v>570</v>
      </c>
      <c r="BM184" s="200" t="s">
        <v>1833</v>
      </c>
    </row>
    <row r="185" spans="1:65" s="2" customFormat="1" ht="24.2" customHeight="1">
      <c r="A185" s="34"/>
      <c r="B185" s="35"/>
      <c r="C185" s="241" t="s">
        <v>402</v>
      </c>
      <c r="D185" s="241" t="s">
        <v>218</v>
      </c>
      <c r="E185" s="242" t="s">
        <v>1483</v>
      </c>
      <c r="F185" s="243" t="s">
        <v>1484</v>
      </c>
      <c r="G185" s="244" t="s">
        <v>173</v>
      </c>
      <c r="H185" s="245">
        <v>20.87</v>
      </c>
      <c r="I185" s="246"/>
      <c r="J185" s="247">
        <f>ROUND(I185*H185,2)</f>
        <v>0</v>
      </c>
      <c r="K185" s="248"/>
      <c r="L185" s="39"/>
      <c r="M185" s="249" t="s">
        <v>1</v>
      </c>
      <c r="N185" s="250" t="s">
        <v>40</v>
      </c>
      <c r="O185" s="71"/>
      <c r="P185" s="198">
        <f>O185*H185</f>
        <v>0</v>
      </c>
      <c r="Q185" s="198">
        <v>0</v>
      </c>
      <c r="R185" s="198">
        <f>Q185*H185</f>
        <v>0</v>
      </c>
      <c r="S185" s="198">
        <v>0</v>
      </c>
      <c r="T185" s="199">
        <f>S185*H185</f>
        <v>0</v>
      </c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R185" s="200" t="s">
        <v>570</v>
      </c>
      <c r="AT185" s="200" t="s">
        <v>218</v>
      </c>
      <c r="AU185" s="200" t="s">
        <v>85</v>
      </c>
      <c r="AY185" s="17" t="s">
        <v>145</v>
      </c>
      <c r="BE185" s="201">
        <f>IF(N185="základní",J185,0)</f>
        <v>0</v>
      </c>
      <c r="BF185" s="201">
        <f>IF(N185="snížená",J185,0)</f>
        <v>0</v>
      </c>
      <c r="BG185" s="201">
        <f>IF(N185="zákl. přenesená",J185,0)</f>
        <v>0</v>
      </c>
      <c r="BH185" s="201">
        <f>IF(N185="sníž. přenesená",J185,0)</f>
        <v>0</v>
      </c>
      <c r="BI185" s="201">
        <f>IF(N185="nulová",J185,0)</f>
        <v>0</v>
      </c>
      <c r="BJ185" s="17" t="s">
        <v>83</v>
      </c>
      <c r="BK185" s="201">
        <f>ROUND(I185*H185,2)</f>
        <v>0</v>
      </c>
      <c r="BL185" s="17" t="s">
        <v>570</v>
      </c>
      <c r="BM185" s="200" t="s">
        <v>1834</v>
      </c>
    </row>
    <row r="186" spans="1:65" s="14" customFormat="1">
      <c r="B186" s="219"/>
      <c r="C186" s="220"/>
      <c r="D186" s="210" t="s">
        <v>191</v>
      </c>
      <c r="E186" s="221" t="s">
        <v>1</v>
      </c>
      <c r="F186" s="222" t="s">
        <v>1768</v>
      </c>
      <c r="G186" s="220"/>
      <c r="H186" s="223">
        <v>20.87</v>
      </c>
      <c r="I186" s="224"/>
      <c r="J186" s="220"/>
      <c r="K186" s="220"/>
      <c r="L186" s="225"/>
      <c r="M186" s="226"/>
      <c r="N186" s="227"/>
      <c r="O186" s="227"/>
      <c r="P186" s="227"/>
      <c r="Q186" s="227"/>
      <c r="R186" s="227"/>
      <c r="S186" s="227"/>
      <c r="T186" s="228"/>
      <c r="AT186" s="229" t="s">
        <v>191</v>
      </c>
      <c r="AU186" s="229" t="s">
        <v>85</v>
      </c>
      <c r="AV186" s="14" t="s">
        <v>85</v>
      </c>
      <c r="AW186" s="14" t="s">
        <v>32</v>
      </c>
      <c r="AX186" s="14" t="s">
        <v>83</v>
      </c>
      <c r="AY186" s="229" t="s">
        <v>145</v>
      </c>
    </row>
    <row r="187" spans="1:65" s="2" customFormat="1" ht="14.45" customHeight="1">
      <c r="A187" s="34"/>
      <c r="B187" s="35"/>
      <c r="C187" s="187" t="s">
        <v>406</v>
      </c>
      <c r="D187" s="187" t="s">
        <v>147</v>
      </c>
      <c r="E187" s="188" t="s">
        <v>1486</v>
      </c>
      <c r="F187" s="189" t="s">
        <v>1487</v>
      </c>
      <c r="G187" s="190" t="s">
        <v>173</v>
      </c>
      <c r="H187" s="191">
        <v>21.914000000000001</v>
      </c>
      <c r="I187" s="192"/>
      <c r="J187" s="193">
        <f>ROUND(I187*H187,2)</f>
        <v>0</v>
      </c>
      <c r="K187" s="194"/>
      <c r="L187" s="195"/>
      <c r="M187" s="196" t="s">
        <v>1</v>
      </c>
      <c r="N187" s="197" t="s">
        <v>40</v>
      </c>
      <c r="O187" s="71"/>
      <c r="P187" s="198">
        <f>O187*H187</f>
        <v>0</v>
      </c>
      <c r="Q187" s="198">
        <v>4.2999999999999999E-4</v>
      </c>
      <c r="R187" s="198">
        <f>Q187*H187</f>
        <v>9.4230200000000007E-3</v>
      </c>
      <c r="S187" s="198">
        <v>0</v>
      </c>
      <c r="T187" s="199">
        <f>S187*H187</f>
        <v>0</v>
      </c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R187" s="200" t="s">
        <v>884</v>
      </c>
      <c r="AT187" s="200" t="s">
        <v>147</v>
      </c>
      <c r="AU187" s="200" t="s">
        <v>85</v>
      </c>
      <c r="AY187" s="17" t="s">
        <v>145</v>
      </c>
      <c r="BE187" s="201">
        <f>IF(N187="základní",J187,0)</f>
        <v>0</v>
      </c>
      <c r="BF187" s="201">
        <f>IF(N187="snížená",J187,0)</f>
        <v>0</v>
      </c>
      <c r="BG187" s="201">
        <f>IF(N187="zákl. přenesená",J187,0)</f>
        <v>0</v>
      </c>
      <c r="BH187" s="201">
        <f>IF(N187="sníž. přenesená",J187,0)</f>
        <v>0</v>
      </c>
      <c r="BI187" s="201">
        <f>IF(N187="nulová",J187,0)</f>
        <v>0</v>
      </c>
      <c r="BJ187" s="17" t="s">
        <v>83</v>
      </c>
      <c r="BK187" s="201">
        <f>ROUND(I187*H187,2)</f>
        <v>0</v>
      </c>
      <c r="BL187" s="17" t="s">
        <v>884</v>
      </c>
      <c r="BM187" s="200" t="s">
        <v>1835</v>
      </c>
    </row>
    <row r="188" spans="1:65" s="13" customFormat="1">
      <c r="B188" s="208"/>
      <c r="C188" s="209"/>
      <c r="D188" s="210" t="s">
        <v>191</v>
      </c>
      <c r="E188" s="211" t="s">
        <v>1</v>
      </c>
      <c r="F188" s="212" t="s">
        <v>701</v>
      </c>
      <c r="G188" s="209"/>
      <c r="H188" s="211" t="s">
        <v>1</v>
      </c>
      <c r="I188" s="213"/>
      <c r="J188" s="209"/>
      <c r="K188" s="209"/>
      <c r="L188" s="214"/>
      <c r="M188" s="215"/>
      <c r="N188" s="216"/>
      <c r="O188" s="216"/>
      <c r="P188" s="216"/>
      <c r="Q188" s="216"/>
      <c r="R188" s="216"/>
      <c r="S188" s="216"/>
      <c r="T188" s="217"/>
      <c r="AT188" s="218" t="s">
        <v>191</v>
      </c>
      <c r="AU188" s="218" t="s">
        <v>85</v>
      </c>
      <c r="AV188" s="13" t="s">
        <v>83</v>
      </c>
      <c r="AW188" s="13" t="s">
        <v>32</v>
      </c>
      <c r="AX188" s="13" t="s">
        <v>75</v>
      </c>
      <c r="AY188" s="218" t="s">
        <v>145</v>
      </c>
    </row>
    <row r="189" spans="1:65" s="14" customFormat="1">
      <c r="B189" s="219"/>
      <c r="C189" s="220"/>
      <c r="D189" s="210" t="s">
        <v>191</v>
      </c>
      <c r="E189" s="221" t="s">
        <v>1</v>
      </c>
      <c r="F189" s="222" t="s">
        <v>1836</v>
      </c>
      <c r="G189" s="220"/>
      <c r="H189" s="223">
        <v>21.914000000000001</v>
      </c>
      <c r="I189" s="224"/>
      <c r="J189" s="220"/>
      <c r="K189" s="220"/>
      <c r="L189" s="225"/>
      <c r="M189" s="226"/>
      <c r="N189" s="227"/>
      <c r="O189" s="227"/>
      <c r="P189" s="227"/>
      <c r="Q189" s="227"/>
      <c r="R189" s="227"/>
      <c r="S189" s="227"/>
      <c r="T189" s="228"/>
      <c r="AT189" s="229" t="s">
        <v>191</v>
      </c>
      <c r="AU189" s="229" t="s">
        <v>85</v>
      </c>
      <c r="AV189" s="14" t="s">
        <v>85</v>
      </c>
      <c r="AW189" s="14" t="s">
        <v>32</v>
      </c>
      <c r="AX189" s="14" t="s">
        <v>83</v>
      </c>
      <c r="AY189" s="229" t="s">
        <v>145</v>
      </c>
    </row>
    <row r="190" spans="1:65" s="2" customFormat="1" ht="24.2" customHeight="1">
      <c r="A190" s="34"/>
      <c r="B190" s="35"/>
      <c r="C190" s="241" t="s">
        <v>411</v>
      </c>
      <c r="D190" s="241" t="s">
        <v>218</v>
      </c>
      <c r="E190" s="242" t="s">
        <v>1624</v>
      </c>
      <c r="F190" s="243" t="s">
        <v>1625</v>
      </c>
      <c r="G190" s="244" t="s">
        <v>173</v>
      </c>
      <c r="H190" s="245">
        <v>114.333</v>
      </c>
      <c r="I190" s="246"/>
      <c r="J190" s="247">
        <f>ROUND(I190*H190,2)</f>
        <v>0</v>
      </c>
      <c r="K190" s="248"/>
      <c r="L190" s="39"/>
      <c r="M190" s="249" t="s">
        <v>1</v>
      </c>
      <c r="N190" s="250" t="s">
        <v>40</v>
      </c>
      <c r="O190" s="71"/>
      <c r="P190" s="198">
        <f>O190*H190</f>
        <v>0</v>
      </c>
      <c r="Q190" s="198">
        <v>0</v>
      </c>
      <c r="R190" s="198">
        <f>Q190*H190</f>
        <v>0</v>
      </c>
      <c r="S190" s="198">
        <v>0</v>
      </c>
      <c r="T190" s="199">
        <f>S190*H190</f>
        <v>0</v>
      </c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R190" s="200" t="s">
        <v>570</v>
      </c>
      <c r="AT190" s="200" t="s">
        <v>218</v>
      </c>
      <c r="AU190" s="200" t="s">
        <v>85</v>
      </c>
      <c r="AY190" s="17" t="s">
        <v>145</v>
      </c>
      <c r="BE190" s="201">
        <f>IF(N190="základní",J190,0)</f>
        <v>0</v>
      </c>
      <c r="BF190" s="201">
        <f>IF(N190="snížená",J190,0)</f>
        <v>0</v>
      </c>
      <c r="BG190" s="201">
        <f>IF(N190="zákl. přenesená",J190,0)</f>
        <v>0</v>
      </c>
      <c r="BH190" s="201">
        <f>IF(N190="sníž. přenesená",J190,0)</f>
        <v>0</v>
      </c>
      <c r="BI190" s="201">
        <f>IF(N190="nulová",J190,0)</f>
        <v>0</v>
      </c>
      <c r="BJ190" s="17" t="s">
        <v>83</v>
      </c>
      <c r="BK190" s="201">
        <f>ROUND(I190*H190,2)</f>
        <v>0</v>
      </c>
      <c r="BL190" s="17" t="s">
        <v>570</v>
      </c>
      <c r="BM190" s="200" t="s">
        <v>1837</v>
      </c>
    </row>
    <row r="191" spans="1:65" s="14" customFormat="1">
      <c r="B191" s="219"/>
      <c r="C191" s="220"/>
      <c r="D191" s="210" t="s">
        <v>191</v>
      </c>
      <c r="E191" s="221" t="s">
        <v>1</v>
      </c>
      <c r="F191" s="222" t="s">
        <v>1772</v>
      </c>
      <c r="G191" s="220"/>
      <c r="H191" s="223">
        <v>114.333</v>
      </c>
      <c r="I191" s="224"/>
      <c r="J191" s="220"/>
      <c r="K191" s="220"/>
      <c r="L191" s="225"/>
      <c r="M191" s="226"/>
      <c r="N191" s="227"/>
      <c r="O191" s="227"/>
      <c r="P191" s="227"/>
      <c r="Q191" s="227"/>
      <c r="R191" s="227"/>
      <c r="S191" s="227"/>
      <c r="T191" s="228"/>
      <c r="AT191" s="229" t="s">
        <v>191</v>
      </c>
      <c r="AU191" s="229" t="s">
        <v>85</v>
      </c>
      <c r="AV191" s="14" t="s">
        <v>85</v>
      </c>
      <c r="AW191" s="14" t="s">
        <v>32</v>
      </c>
      <c r="AX191" s="14" t="s">
        <v>83</v>
      </c>
      <c r="AY191" s="229" t="s">
        <v>145</v>
      </c>
    </row>
    <row r="192" spans="1:65" s="2" customFormat="1" ht="24.2" customHeight="1">
      <c r="A192" s="34"/>
      <c r="B192" s="35"/>
      <c r="C192" s="241" t="s">
        <v>416</v>
      </c>
      <c r="D192" s="241" t="s">
        <v>218</v>
      </c>
      <c r="E192" s="242" t="s">
        <v>1838</v>
      </c>
      <c r="F192" s="243" t="s">
        <v>1839</v>
      </c>
      <c r="G192" s="244" t="s">
        <v>173</v>
      </c>
      <c r="H192" s="245">
        <v>0.7</v>
      </c>
      <c r="I192" s="246"/>
      <c r="J192" s="247">
        <f>ROUND(I192*H192,2)</f>
        <v>0</v>
      </c>
      <c r="K192" s="248"/>
      <c r="L192" s="39"/>
      <c r="M192" s="249" t="s">
        <v>1</v>
      </c>
      <c r="N192" s="250" t="s">
        <v>40</v>
      </c>
      <c r="O192" s="71"/>
      <c r="P192" s="198">
        <f>O192*H192</f>
        <v>0</v>
      </c>
      <c r="Q192" s="198">
        <v>0</v>
      </c>
      <c r="R192" s="198">
        <f>Q192*H192</f>
        <v>0</v>
      </c>
      <c r="S192" s="198">
        <v>0</v>
      </c>
      <c r="T192" s="199">
        <f>S192*H192</f>
        <v>0</v>
      </c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R192" s="200" t="s">
        <v>570</v>
      </c>
      <c r="AT192" s="200" t="s">
        <v>218</v>
      </c>
      <c r="AU192" s="200" t="s">
        <v>85</v>
      </c>
      <c r="AY192" s="17" t="s">
        <v>145</v>
      </c>
      <c r="BE192" s="201">
        <f>IF(N192="základní",J192,0)</f>
        <v>0</v>
      </c>
      <c r="BF192" s="201">
        <f>IF(N192="snížená",J192,0)</f>
        <v>0</v>
      </c>
      <c r="BG192" s="201">
        <f>IF(N192="zákl. přenesená",J192,0)</f>
        <v>0</v>
      </c>
      <c r="BH192" s="201">
        <f>IF(N192="sníž. přenesená",J192,0)</f>
        <v>0</v>
      </c>
      <c r="BI192" s="201">
        <f>IF(N192="nulová",J192,0)</f>
        <v>0</v>
      </c>
      <c r="BJ192" s="17" t="s">
        <v>83</v>
      </c>
      <c r="BK192" s="201">
        <f>ROUND(I192*H192,2)</f>
        <v>0</v>
      </c>
      <c r="BL192" s="17" t="s">
        <v>570</v>
      </c>
      <c r="BM192" s="200" t="s">
        <v>1840</v>
      </c>
    </row>
    <row r="193" spans="1:65" s="14" customFormat="1">
      <c r="B193" s="219"/>
      <c r="C193" s="220"/>
      <c r="D193" s="210" t="s">
        <v>191</v>
      </c>
      <c r="E193" s="221" t="s">
        <v>1</v>
      </c>
      <c r="F193" s="222" t="s">
        <v>1763</v>
      </c>
      <c r="G193" s="220"/>
      <c r="H193" s="223">
        <v>0.7</v>
      </c>
      <c r="I193" s="224"/>
      <c r="J193" s="220"/>
      <c r="K193" s="220"/>
      <c r="L193" s="225"/>
      <c r="M193" s="226"/>
      <c r="N193" s="227"/>
      <c r="O193" s="227"/>
      <c r="P193" s="227"/>
      <c r="Q193" s="227"/>
      <c r="R193" s="227"/>
      <c r="S193" s="227"/>
      <c r="T193" s="228"/>
      <c r="AT193" s="229" t="s">
        <v>191</v>
      </c>
      <c r="AU193" s="229" t="s">
        <v>85</v>
      </c>
      <c r="AV193" s="14" t="s">
        <v>85</v>
      </c>
      <c r="AW193" s="14" t="s">
        <v>32</v>
      </c>
      <c r="AX193" s="14" t="s">
        <v>83</v>
      </c>
      <c r="AY193" s="229" t="s">
        <v>145</v>
      </c>
    </row>
    <row r="194" spans="1:65" s="2" customFormat="1" ht="14.45" customHeight="1">
      <c r="A194" s="34"/>
      <c r="B194" s="35"/>
      <c r="C194" s="241" t="s">
        <v>421</v>
      </c>
      <c r="D194" s="241" t="s">
        <v>218</v>
      </c>
      <c r="E194" s="242" t="s">
        <v>1841</v>
      </c>
      <c r="F194" s="243" t="s">
        <v>1842</v>
      </c>
      <c r="G194" s="244" t="s">
        <v>241</v>
      </c>
      <c r="H194" s="245">
        <v>8.1080000000000005</v>
      </c>
      <c r="I194" s="246"/>
      <c r="J194" s="247">
        <f>ROUND(I194*H194,2)</f>
        <v>0</v>
      </c>
      <c r="K194" s="248"/>
      <c r="L194" s="39"/>
      <c r="M194" s="249" t="s">
        <v>1</v>
      </c>
      <c r="N194" s="250" t="s">
        <v>40</v>
      </c>
      <c r="O194" s="71"/>
      <c r="P194" s="198">
        <f>O194*H194</f>
        <v>0</v>
      </c>
      <c r="Q194" s="198">
        <v>0</v>
      </c>
      <c r="R194" s="198">
        <f>Q194*H194</f>
        <v>0</v>
      </c>
      <c r="S194" s="198">
        <v>0</v>
      </c>
      <c r="T194" s="199">
        <f>S194*H194</f>
        <v>0</v>
      </c>
      <c r="U194" s="34"/>
      <c r="V194" s="34"/>
      <c r="W194" s="34"/>
      <c r="X194" s="34"/>
      <c r="Y194" s="34"/>
      <c r="Z194" s="34"/>
      <c r="AA194" s="34"/>
      <c r="AB194" s="34"/>
      <c r="AC194" s="34"/>
      <c r="AD194" s="34"/>
      <c r="AE194" s="34"/>
      <c r="AR194" s="200" t="s">
        <v>570</v>
      </c>
      <c r="AT194" s="200" t="s">
        <v>218</v>
      </c>
      <c r="AU194" s="200" t="s">
        <v>85</v>
      </c>
      <c r="AY194" s="17" t="s">
        <v>145</v>
      </c>
      <c r="BE194" s="201">
        <f>IF(N194="základní",J194,0)</f>
        <v>0</v>
      </c>
      <c r="BF194" s="201">
        <f>IF(N194="snížená",J194,0)</f>
        <v>0</v>
      </c>
      <c r="BG194" s="201">
        <f>IF(N194="zákl. přenesená",J194,0)</f>
        <v>0</v>
      </c>
      <c r="BH194" s="201">
        <f>IF(N194="sníž. přenesená",J194,0)</f>
        <v>0</v>
      </c>
      <c r="BI194" s="201">
        <f>IF(N194="nulová",J194,0)</f>
        <v>0</v>
      </c>
      <c r="BJ194" s="17" t="s">
        <v>83</v>
      </c>
      <c r="BK194" s="201">
        <f>ROUND(I194*H194,2)</f>
        <v>0</v>
      </c>
      <c r="BL194" s="17" t="s">
        <v>570</v>
      </c>
      <c r="BM194" s="200" t="s">
        <v>1843</v>
      </c>
    </row>
    <row r="195" spans="1:65" s="14" customFormat="1">
      <c r="B195" s="219"/>
      <c r="C195" s="220"/>
      <c r="D195" s="210" t="s">
        <v>191</v>
      </c>
      <c r="E195" s="221" t="s">
        <v>1</v>
      </c>
      <c r="F195" s="222" t="s">
        <v>1844</v>
      </c>
      <c r="G195" s="220"/>
      <c r="H195" s="223">
        <v>8.0030000000000001</v>
      </c>
      <c r="I195" s="224"/>
      <c r="J195" s="220"/>
      <c r="K195" s="220"/>
      <c r="L195" s="225"/>
      <c r="M195" s="226"/>
      <c r="N195" s="227"/>
      <c r="O195" s="227"/>
      <c r="P195" s="227"/>
      <c r="Q195" s="227"/>
      <c r="R195" s="227"/>
      <c r="S195" s="227"/>
      <c r="T195" s="228"/>
      <c r="AT195" s="229" t="s">
        <v>191</v>
      </c>
      <c r="AU195" s="229" t="s">
        <v>85</v>
      </c>
      <c r="AV195" s="14" t="s">
        <v>85</v>
      </c>
      <c r="AW195" s="14" t="s">
        <v>32</v>
      </c>
      <c r="AX195" s="14" t="s">
        <v>75</v>
      </c>
      <c r="AY195" s="229" t="s">
        <v>145</v>
      </c>
    </row>
    <row r="196" spans="1:65" s="14" customFormat="1">
      <c r="B196" s="219"/>
      <c r="C196" s="220"/>
      <c r="D196" s="210" t="s">
        <v>191</v>
      </c>
      <c r="E196" s="221" t="s">
        <v>1</v>
      </c>
      <c r="F196" s="222" t="s">
        <v>1845</v>
      </c>
      <c r="G196" s="220"/>
      <c r="H196" s="223">
        <v>0.105</v>
      </c>
      <c r="I196" s="224"/>
      <c r="J196" s="220"/>
      <c r="K196" s="220"/>
      <c r="L196" s="225"/>
      <c r="M196" s="226"/>
      <c r="N196" s="227"/>
      <c r="O196" s="227"/>
      <c r="P196" s="227"/>
      <c r="Q196" s="227"/>
      <c r="R196" s="227"/>
      <c r="S196" s="227"/>
      <c r="T196" s="228"/>
      <c r="AT196" s="229" t="s">
        <v>191</v>
      </c>
      <c r="AU196" s="229" t="s">
        <v>85</v>
      </c>
      <c r="AV196" s="14" t="s">
        <v>85</v>
      </c>
      <c r="AW196" s="14" t="s">
        <v>32</v>
      </c>
      <c r="AX196" s="14" t="s">
        <v>75</v>
      </c>
      <c r="AY196" s="229" t="s">
        <v>145</v>
      </c>
    </row>
    <row r="197" spans="1:65" s="15" customFormat="1">
      <c r="B197" s="230"/>
      <c r="C197" s="231"/>
      <c r="D197" s="210" t="s">
        <v>191</v>
      </c>
      <c r="E197" s="232" t="s">
        <v>264</v>
      </c>
      <c r="F197" s="233" t="s">
        <v>195</v>
      </c>
      <c r="G197" s="231"/>
      <c r="H197" s="234">
        <v>8.1080000000000005</v>
      </c>
      <c r="I197" s="235"/>
      <c r="J197" s="231"/>
      <c r="K197" s="231"/>
      <c r="L197" s="236"/>
      <c r="M197" s="237"/>
      <c r="N197" s="238"/>
      <c r="O197" s="238"/>
      <c r="P197" s="238"/>
      <c r="Q197" s="238"/>
      <c r="R197" s="238"/>
      <c r="S197" s="238"/>
      <c r="T197" s="239"/>
      <c r="AT197" s="240" t="s">
        <v>191</v>
      </c>
      <c r="AU197" s="240" t="s">
        <v>85</v>
      </c>
      <c r="AV197" s="15" t="s">
        <v>151</v>
      </c>
      <c r="AW197" s="15" t="s">
        <v>32</v>
      </c>
      <c r="AX197" s="15" t="s">
        <v>83</v>
      </c>
      <c r="AY197" s="240" t="s">
        <v>145</v>
      </c>
    </row>
    <row r="198" spans="1:65" s="2" customFormat="1" ht="24.2" customHeight="1">
      <c r="A198" s="34"/>
      <c r="B198" s="35"/>
      <c r="C198" s="241" t="s">
        <v>425</v>
      </c>
      <c r="D198" s="241" t="s">
        <v>218</v>
      </c>
      <c r="E198" s="242" t="s">
        <v>1846</v>
      </c>
      <c r="F198" s="243" t="s">
        <v>1847</v>
      </c>
      <c r="G198" s="244" t="s">
        <v>241</v>
      </c>
      <c r="H198" s="245">
        <v>72.971999999999994</v>
      </c>
      <c r="I198" s="246"/>
      <c r="J198" s="247">
        <f>ROUND(I198*H198,2)</f>
        <v>0</v>
      </c>
      <c r="K198" s="248"/>
      <c r="L198" s="39"/>
      <c r="M198" s="249" t="s">
        <v>1</v>
      </c>
      <c r="N198" s="250" t="s">
        <v>40</v>
      </c>
      <c r="O198" s="71"/>
      <c r="P198" s="198">
        <f>O198*H198</f>
        <v>0</v>
      </c>
      <c r="Q198" s="198">
        <v>0</v>
      </c>
      <c r="R198" s="198">
        <f>Q198*H198</f>
        <v>0</v>
      </c>
      <c r="S198" s="198">
        <v>0</v>
      </c>
      <c r="T198" s="199">
        <f>S198*H198</f>
        <v>0</v>
      </c>
      <c r="U198" s="34"/>
      <c r="V198" s="34"/>
      <c r="W198" s="34"/>
      <c r="X198" s="34"/>
      <c r="Y198" s="34"/>
      <c r="Z198" s="34"/>
      <c r="AA198" s="34"/>
      <c r="AB198" s="34"/>
      <c r="AC198" s="34"/>
      <c r="AD198" s="34"/>
      <c r="AE198" s="34"/>
      <c r="AR198" s="200" t="s">
        <v>570</v>
      </c>
      <c r="AT198" s="200" t="s">
        <v>218</v>
      </c>
      <c r="AU198" s="200" t="s">
        <v>85</v>
      </c>
      <c r="AY198" s="17" t="s">
        <v>145</v>
      </c>
      <c r="BE198" s="201">
        <f>IF(N198="základní",J198,0)</f>
        <v>0</v>
      </c>
      <c r="BF198" s="201">
        <f>IF(N198="snížená",J198,0)</f>
        <v>0</v>
      </c>
      <c r="BG198" s="201">
        <f>IF(N198="zákl. přenesená",J198,0)</f>
        <v>0</v>
      </c>
      <c r="BH198" s="201">
        <f>IF(N198="sníž. přenesená",J198,0)</f>
        <v>0</v>
      </c>
      <c r="BI198" s="201">
        <f>IF(N198="nulová",J198,0)</f>
        <v>0</v>
      </c>
      <c r="BJ198" s="17" t="s">
        <v>83</v>
      </c>
      <c r="BK198" s="201">
        <f>ROUND(I198*H198,2)</f>
        <v>0</v>
      </c>
      <c r="BL198" s="17" t="s">
        <v>570</v>
      </c>
      <c r="BM198" s="200" t="s">
        <v>1848</v>
      </c>
    </row>
    <row r="199" spans="1:65" s="14" customFormat="1">
      <c r="B199" s="219"/>
      <c r="C199" s="220"/>
      <c r="D199" s="210" t="s">
        <v>191</v>
      </c>
      <c r="E199" s="221" t="s">
        <v>1</v>
      </c>
      <c r="F199" s="222" t="s">
        <v>264</v>
      </c>
      <c r="G199" s="220"/>
      <c r="H199" s="223">
        <v>8.1080000000000005</v>
      </c>
      <c r="I199" s="224"/>
      <c r="J199" s="220"/>
      <c r="K199" s="220"/>
      <c r="L199" s="225"/>
      <c r="M199" s="226"/>
      <c r="N199" s="227"/>
      <c r="O199" s="227"/>
      <c r="P199" s="227"/>
      <c r="Q199" s="227"/>
      <c r="R199" s="227"/>
      <c r="S199" s="227"/>
      <c r="T199" s="228"/>
      <c r="AT199" s="229" t="s">
        <v>191</v>
      </c>
      <c r="AU199" s="229" t="s">
        <v>85</v>
      </c>
      <c r="AV199" s="14" t="s">
        <v>85</v>
      </c>
      <c r="AW199" s="14" t="s">
        <v>32</v>
      </c>
      <c r="AX199" s="14" t="s">
        <v>83</v>
      </c>
      <c r="AY199" s="229" t="s">
        <v>145</v>
      </c>
    </row>
    <row r="200" spans="1:65" s="14" customFormat="1">
      <c r="B200" s="219"/>
      <c r="C200" s="220"/>
      <c r="D200" s="210" t="s">
        <v>191</v>
      </c>
      <c r="E200" s="220"/>
      <c r="F200" s="222" t="s">
        <v>1849</v>
      </c>
      <c r="G200" s="220"/>
      <c r="H200" s="223">
        <v>72.971999999999994</v>
      </c>
      <c r="I200" s="224"/>
      <c r="J200" s="220"/>
      <c r="K200" s="220"/>
      <c r="L200" s="225"/>
      <c r="M200" s="226"/>
      <c r="N200" s="227"/>
      <c r="O200" s="227"/>
      <c r="P200" s="227"/>
      <c r="Q200" s="227"/>
      <c r="R200" s="227"/>
      <c r="S200" s="227"/>
      <c r="T200" s="228"/>
      <c r="AT200" s="229" t="s">
        <v>191</v>
      </c>
      <c r="AU200" s="229" t="s">
        <v>85</v>
      </c>
      <c r="AV200" s="14" t="s">
        <v>85</v>
      </c>
      <c r="AW200" s="14" t="s">
        <v>4</v>
      </c>
      <c r="AX200" s="14" t="s">
        <v>83</v>
      </c>
      <c r="AY200" s="229" t="s">
        <v>145</v>
      </c>
    </row>
    <row r="201" spans="1:65" s="2" customFormat="1" ht="14.45" customHeight="1">
      <c r="A201" s="34"/>
      <c r="B201" s="35"/>
      <c r="C201" s="187" t="s">
        <v>431</v>
      </c>
      <c r="D201" s="187" t="s">
        <v>147</v>
      </c>
      <c r="E201" s="188" t="s">
        <v>1850</v>
      </c>
      <c r="F201" s="189" t="s">
        <v>1851</v>
      </c>
      <c r="G201" s="190" t="s">
        <v>428</v>
      </c>
      <c r="H201" s="191">
        <v>13.784000000000001</v>
      </c>
      <c r="I201" s="192"/>
      <c r="J201" s="193">
        <f>ROUND(I201*H201,2)</f>
        <v>0</v>
      </c>
      <c r="K201" s="194"/>
      <c r="L201" s="195"/>
      <c r="M201" s="196" t="s">
        <v>1</v>
      </c>
      <c r="N201" s="197" t="s">
        <v>40</v>
      </c>
      <c r="O201" s="71"/>
      <c r="P201" s="198">
        <f>O201*H201</f>
        <v>0</v>
      </c>
      <c r="Q201" s="198">
        <v>0</v>
      </c>
      <c r="R201" s="198">
        <f>Q201*H201</f>
        <v>0</v>
      </c>
      <c r="S201" s="198">
        <v>0</v>
      </c>
      <c r="T201" s="199">
        <f>S201*H201</f>
        <v>0</v>
      </c>
      <c r="U201" s="34"/>
      <c r="V201" s="34"/>
      <c r="W201" s="34"/>
      <c r="X201" s="34"/>
      <c r="Y201" s="34"/>
      <c r="Z201" s="34"/>
      <c r="AA201" s="34"/>
      <c r="AB201" s="34"/>
      <c r="AC201" s="34"/>
      <c r="AD201" s="34"/>
      <c r="AE201" s="34"/>
      <c r="AR201" s="200" t="s">
        <v>1454</v>
      </c>
      <c r="AT201" s="200" t="s">
        <v>147</v>
      </c>
      <c r="AU201" s="200" t="s">
        <v>85</v>
      </c>
      <c r="AY201" s="17" t="s">
        <v>145</v>
      </c>
      <c r="BE201" s="201">
        <f>IF(N201="základní",J201,0)</f>
        <v>0</v>
      </c>
      <c r="BF201" s="201">
        <f>IF(N201="snížená",J201,0)</f>
        <v>0</v>
      </c>
      <c r="BG201" s="201">
        <f>IF(N201="zákl. přenesená",J201,0)</f>
        <v>0</v>
      </c>
      <c r="BH201" s="201">
        <f>IF(N201="sníž. přenesená",J201,0)</f>
        <v>0</v>
      </c>
      <c r="BI201" s="201">
        <f>IF(N201="nulová",J201,0)</f>
        <v>0</v>
      </c>
      <c r="BJ201" s="17" t="s">
        <v>83</v>
      </c>
      <c r="BK201" s="201">
        <f>ROUND(I201*H201,2)</f>
        <v>0</v>
      </c>
      <c r="BL201" s="17" t="s">
        <v>570</v>
      </c>
      <c r="BM201" s="200" t="s">
        <v>1852</v>
      </c>
    </row>
    <row r="202" spans="1:65" s="14" customFormat="1">
      <c r="B202" s="219"/>
      <c r="C202" s="220"/>
      <c r="D202" s="210" t="s">
        <v>191</v>
      </c>
      <c r="E202" s="221" t="s">
        <v>1</v>
      </c>
      <c r="F202" s="222" t="s">
        <v>430</v>
      </c>
      <c r="G202" s="220"/>
      <c r="H202" s="223">
        <v>13.784000000000001</v>
      </c>
      <c r="I202" s="224"/>
      <c r="J202" s="220"/>
      <c r="K202" s="220"/>
      <c r="L202" s="225"/>
      <c r="M202" s="226"/>
      <c r="N202" s="227"/>
      <c r="O202" s="227"/>
      <c r="P202" s="227"/>
      <c r="Q202" s="227"/>
      <c r="R202" s="227"/>
      <c r="S202" s="227"/>
      <c r="T202" s="228"/>
      <c r="AT202" s="229" t="s">
        <v>191</v>
      </c>
      <c r="AU202" s="229" t="s">
        <v>85</v>
      </c>
      <c r="AV202" s="14" t="s">
        <v>85</v>
      </c>
      <c r="AW202" s="14" t="s">
        <v>32</v>
      </c>
      <c r="AX202" s="14" t="s">
        <v>83</v>
      </c>
      <c r="AY202" s="229" t="s">
        <v>145</v>
      </c>
    </row>
    <row r="203" spans="1:65" s="2" customFormat="1" ht="14.45" customHeight="1">
      <c r="A203" s="34"/>
      <c r="B203" s="35"/>
      <c r="C203" s="241" t="s">
        <v>435</v>
      </c>
      <c r="D203" s="241" t="s">
        <v>218</v>
      </c>
      <c r="E203" s="242" t="s">
        <v>1627</v>
      </c>
      <c r="F203" s="243" t="s">
        <v>1628</v>
      </c>
      <c r="G203" s="244" t="s">
        <v>232</v>
      </c>
      <c r="H203" s="245">
        <v>220.54</v>
      </c>
      <c r="I203" s="246"/>
      <c r="J203" s="247">
        <f>ROUND(I203*H203,2)</f>
        <v>0</v>
      </c>
      <c r="K203" s="248"/>
      <c r="L203" s="39"/>
      <c r="M203" s="249" t="s">
        <v>1</v>
      </c>
      <c r="N203" s="250" t="s">
        <v>40</v>
      </c>
      <c r="O203" s="71"/>
      <c r="P203" s="198">
        <f>O203*H203</f>
        <v>0</v>
      </c>
      <c r="Q203" s="198">
        <v>0</v>
      </c>
      <c r="R203" s="198">
        <f>Q203*H203</f>
        <v>0</v>
      </c>
      <c r="S203" s="198">
        <v>0</v>
      </c>
      <c r="T203" s="199">
        <f>S203*H203</f>
        <v>0</v>
      </c>
      <c r="U203" s="34"/>
      <c r="V203" s="34"/>
      <c r="W203" s="34"/>
      <c r="X203" s="34"/>
      <c r="Y203" s="34"/>
      <c r="Z203" s="34"/>
      <c r="AA203" s="34"/>
      <c r="AB203" s="34"/>
      <c r="AC203" s="34"/>
      <c r="AD203" s="34"/>
      <c r="AE203" s="34"/>
      <c r="AR203" s="200" t="s">
        <v>570</v>
      </c>
      <c r="AT203" s="200" t="s">
        <v>218</v>
      </c>
      <c r="AU203" s="200" t="s">
        <v>85</v>
      </c>
      <c r="AY203" s="17" t="s">
        <v>145</v>
      </c>
      <c r="BE203" s="201">
        <f>IF(N203="základní",J203,0)</f>
        <v>0</v>
      </c>
      <c r="BF203" s="201">
        <f>IF(N203="snížená",J203,0)</f>
        <v>0</v>
      </c>
      <c r="BG203" s="201">
        <f>IF(N203="zákl. přenesená",J203,0)</f>
        <v>0</v>
      </c>
      <c r="BH203" s="201">
        <f>IF(N203="sníž. přenesená",J203,0)</f>
        <v>0</v>
      </c>
      <c r="BI203" s="201">
        <f>IF(N203="nulová",J203,0)</f>
        <v>0</v>
      </c>
      <c r="BJ203" s="17" t="s">
        <v>83</v>
      </c>
      <c r="BK203" s="201">
        <f>ROUND(I203*H203,2)</f>
        <v>0</v>
      </c>
      <c r="BL203" s="17" t="s">
        <v>570</v>
      </c>
      <c r="BM203" s="200" t="s">
        <v>1853</v>
      </c>
    </row>
    <row r="204" spans="1:65" s="14" customFormat="1">
      <c r="B204" s="219"/>
      <c r="C204" s="220"/>
      <c r="D204" s="210" t="s">
        <v>191</v>
      </c>
      <c r="E204" s="221" t="s">
        <v>1</v>
      </c>
      <c r="F204" s="222" t="s">
        <v>1854</v>
      </c>
      <c r="G204" s="220"/>
      <c r="H204" s="223">
        <v>220.54</v>
      </c>
      <c r="I204" s="224"/>
      <c r="J204" s="220"/>
      <c r="K204" s="220"/>
      <c r="L204" s="225"/>
      <c r="M204" s="253"/>
      <c r="N204" s="254"/>
      <c r="O204" s="254"/>
      <c r="P204" s="254"/>
      <c r="Q204" s="254"/>
      <c r="R204" s="254"/>
      <c r="S204" s="254"/>
      <c r="T204" s="255"/>
      <c r="AT204" s="229" t="s">
        <v>191</v>
      </c>
      <c r="AU204" s="229" t="s">
        <v>85</v>
      </c>
      <c r="AV204" s="14" t="s">
        <v>85</v>
      </c>
      <c r="AW204" s="14" t="s">
        <v>32</v>
      </c>
      <c r="AX204" s="14" t="s">
        <v>83</v>
      </c>
      <c r="AY204" s="229" t="s">
        <v>145</v>
      </c>
    </row>
    <row r="205" spans="1:65" s="2" customFormat="1" ht="6.95" customHeight="1">
      <c r="A205" s="34"/>
      <c r="B205" s="54"/>
      <c r="C205" s="55"/>
      <c r="D205" s="55"/>
      <c r="E205" s="55"/>
      <c r="F205" s="55"/>
      <c r="G205" s="55"/>
      <c r="H205" s="55"/>
      <c r="I205" s="55"/>
      <c r="J205" s="55"/>
      <c r="K205" s="55"/>
      <c r="L205" s="39"/>
      <c r="M205" s="34"/>
      <c r="O205" s="34"/>
      <c r="P205" s="34"/>
      <c r="Q205" s="34"/>
      <c r="R205" s="34"/>
      <c r="S205" s="34"/>
      <c r="T205" s="34"/>
      <c r="U205" s="34"/>
      <c r="V205" s="34"/>
      <c r="W205" s="34"/>
      <c r="X205" s="34"/>
      <c r="Y205" s="34"/>
      <c r="Z205" s="34"/>
      <c r="AA205" s="34"/>
      <c r="AB205" s="34"/>
      <c r="AC205" s="34"/>
      <c r="AD205" s="34"/>
      <c r="AE205" s="34"/>
    </row>
  </sheetData>
  <sheetProtection algorithmName="SHA-512" hashValue="vbGGVo2w52vCzG0KXbHkx8ubcqT+IywdfVxYqi2CO/nCrUFFzLqfZUeA94FTeXBRbdJLdqsLONN35tDrYO6gjg==" saltValue="YmvJQt8zUoyi8P4mtA/1+5cGZTrzBgclToBhJ9T88Mfimeoe3oU/hy+myZr2HV2soyocx/2kqYuWvumPMMoIbg==" spinCount="100000" sheet="1" objects="1" scenarios="1" formatColumns="0" formatRows="0" autoFilter="0"/>
  <autoFilter ref="C122:K204"/>
  <mergeCells count="9">
    <mergeCell ref="E87:H87"/>
    <mergeCell ref="E113:H113"/>
    <mergeCell ref="E115:H115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618"/>
  <sheetViews>
    <sheetView showGridLines="0" workbookViewId="0"/>
  </sheetViews>
  <sheetFormatPr defaultRowHeight="11.25"/>
  <cols>
    <col min="1" max="1" width="8.33203125" style="1" customWidth="1"/>
    <col min="2" max="2" width="1.6640625" style="1" customWidth="1"/>
    <col min="3" max="3" width="25" style="1" customWidth="1"/>
    <col min="4" max="4" width="75.83203125" style="1" customWidth="1"/>
    <col min="5" max="5" width="13.33203125" style="1" customWidth="1"/>
    <col min="6" max="6" width="20" style="1" customWidth="1"/>
    <col min="7" max="7" width="1.6640625" style="1" customWidth="1"/>
    <col min="8" max="8" width="8.33203125" style="1" customWidth="1"/>
  </cols>
  <sheetData>
    <row r="1" spans="1:8" s="1" customFormat="1" ht="11.25" customHeight="1"/>
    <row r="2" spans="1:8" s="1" customFormat="1" ht="36.950000000000003" customHeight="1"/>
    <row r="3" spans="1:8" s="1" customFormat="1" ht="6.95" customHeight="1">
      <c r="B3" s="108"/>
      <c r="C3" s="109"/>
      <c r="D3" s="109"/>
      <c r="E3" s="109"/>
      <c r="F3" s="109"/>
      <c r="G3" s="109"/>
      <c r="H3" s="20"/>
    </row>
    <row r="4" spans="1:8" s="1" customFormat="1" ht="24.95" customHeight="1">
      <c r="B4" s="20"/>
      <c r="C4" s="110" t="s">
        <v>1855</v>
      </c>
      <c r="H4" s="20"/>
    </row>
    <row r="5" spans="1:8" s="1" customFormat="1" ht="12" customHeight="1">
      <c r="B5" s="20"/>
      <c r="C5" s="256" t="s">
        <v>13</v>
      </c>
      <c r="D5" s="320" t="s">
        <v>14</v>
      </c>
      <c r="E5" s="279"/>
      <c r="F5" s="279"/>
      <c r="H5" s="20"/>
    </row>
    <row r="6" spans="1:8" s="1" customFormat="1" ht="36.950000000000003" customHeight="1">
      <c r="B6" s="20"/>
      <c r="C6" s="257" t="s">
        <v>16</v>
      </c>
      <c r="D6" s="321" t="s">
        <v>17</v>
      </c>
      <c r="E6" s="279"/>
      <c r="F6" s="279"/>
      <c r="H6" s="20"/>
    </row>
    <row r="7" spans="1:8" s="1" customFormat="1" ht="16.5" customHeight="1">
      <c r="B7" s="20"/>
      <c r="C7" s="112" t="s">
        <v>22</v>
      </c>
      <c r="D7" s="114" t="str">
        <f>'Rekapitulace stavby'!AN8</f>
        <v>27. 10. 2021</v>
      </c>
      <c r="H7" s="20"/>
    </row>
    <row r="8" spans="1:8" s="2" customFormat="1" ht="10.9" customHeight="1">
      <c r="A8" s="34"/>
      <c r="B8" s="39"/>
      <c r="C8" s="34"/>
      <c r="D8" s="34"/>
      <c r="E8" s="34"/>
      <c r="F8" s="34"/>
      <c r="G8" s="34"/>
      <c r="H8" s="39"/>
    </row>
    <row r="9" spans="1:8" s="11" customFormat="1" ht="29.25" customHeight="1">
      <c r="A9" s="159"/>
      <c r="B9" s="258"/>
      <c r="C9" s="259" t="s">
        <v>56</v>
      </c>
      <c r="D9" s="260" t="s">
        <v>57</v>
      </c>
      <c r="E9" s="260" t="s">
        <v>131</v>
      </c>
      <c r="F9" s="261" t="s">
        <v>1856</v>
      </c>
      <c r="G9" s="159"/>
      <c r="H9" s="258"/>
    </row>
    <row r="10" spans="1:8" s="2" customFormat="1" ht="26.45" customHeight="1">
      <c r="A10" s="34"/>
      <c r="B10" s="39"/>
      <c r="C10" s="262" t="s">
        <v>1857</v>
      </c>
      <c r="D10" s="262" t="s">
        <v>87</v>
      </c>
      <c r="E10" s="34"/>
      <c r="F10" s="34"/>
      <c r="G10" s="34"/>
      <c r="H10" s="39"/>
    </row>
    <row r="11" spans="1:8" s="2" customFormat="1" ht="16.899999999999999" customHeight="1">
      <c r="A11" s="34"/>
      <c r="B11" s="39"/>
      <c r="C11" s="263" t="s">
        <v>172</v>
      </c>
      <c r="D11" s="264" t="s">
        <v>172</v>
      </c>
      <c r="E11" s="265" t="s">
        <v>173</v>
      </c>
      <c r="F11" s="266">
        <v>1836</v>
      </c>
      <c r="G11" s="34"/>
      <c r="H11" s="39"/>
    </row>
    <row r="12" spans="1:8" s="2" customFormat="1" ht="16.899999999999999" customHeight="1">
      <c r="A12" s="34"/>
      <c r="B12" s="39"/>
      <c r="C12" s="267" t="s">
        <v>1</v>
      </c>
      <c r="D12" s="267" t="s">
        <v>222</v>
      </c>
      <c r="E12" s="17" t="s">
        <v>1</v>
      </c>
      <c r="F12" s="268">
        <v>0</v>
      </c>
      <c r="G12" s="34"/>
      <c r="H12" s="39"/>
    </row>
    <row r="13" spans="1:8" s="2" customFormat="1" ht="16.899999999999999" customHeight="1">
      <c r="A13" s="34"/>
      <c r="B13" s="39"/>
      <c r="C13" s="267" t="s">
        <v>172</v>
      </c>
      <c r="D13" s="267" t="s">
        <v>223</v>
      </c>
      <c r="E13" s="17" t="s">
        <v>1</v>
      </c>
      <c r="F13" s="268">
        <v>1836</v>
      </c>
      <c r="G13" s="34"/>
      <c r="H13" s="39"/>
    </row>
    <row r="14" spans="1:8" s="2" customFormat="1" ht="16.899999999999999" customHeight="1">
      <c r="A14" s="34"/>
      <c r="B14" s="39"/>
      <c r="C14" s="269" t="s">
        <v>1858</v>
      </c>
      <c r="D14" s="34"/>
      <c r="E14" s="34"/>
      <c r="F14" s="34"/>
      <c r="G14" s="34"/>
      <c r="H14" s="39"/>
    </row>
    <row r="15" spans="1:8" s="2" customFormat="1" ht="16.899999999999999" customHeight="1">
      <c r="A15" s="34"/>
      <c r="B15" s="39"/>
      <c r="C15" s="267" t="s">
        <v>219</v>
      </c>
      <c r="D15" s="267" t="s">
        <v>220</v>
      </c>
      <c r="E15" s="17" t="s">
        <v>173</v>
      </c>
      <c r="F15" s="268">
        <v>1836</v>
      </c>
      <c r="G15" s="34"/>
      <c r="H15" s="39"/>
    </row>
    <row r="16" spans="1:8" s="2" customFormat="1" ht="16.899999999999999" customHeight="1">
      <c r="A16" s="34"/>
      <c r="B16" s="39"/>
      <c r="C16" s="267" t="s">
        <v>224</v>
      </c>
      <c r="D16" s="267" t="s">
        <v>225</v>
      </c>
      <c r="E16" s="17" t="s">
        <v>173</v>
      </c>
      <c r="F16" s="268">
        <v>1836</v>
      </c>
      <c r="G16" s="34"/>
      <c r="H16" s="39"/>
    </row>
    <row r="17" spans="1:8" s="2" customFormat="1" ht="26.45" customHeight="1">
      <c r="A17" s="34"/>
      <c r="B17" s="39"/>
      <c r="C17" s="262" t="s">
        <v>1859</v>
      </c>
      <c r="D17" s="262" t="s">
        <v>90</v>
      </c>
      <c r="E17" s="34"/>
      <c r="F17" s="34"/>
      <c r="G17" s="34"/>
      <c r="H17" s="39"/>
    </row>
    <row r="18" spans="1:8" s="2" customFormat="1" ht="16.899999999999999" customHeight="1">
      <c r="A18" s="34"/>
      <c r="B18" s="39"/>
      <c r="C18" s="263" t="s">
        <v>256</v>
      </c>
      <c r="D18" s="264" t="s">
        <v>256</v>
      </c>
      <c r="E18" s="265" t="s">
        <v>173</v>
      </c>
      <c r="F18" s="266">
        <v>1014.8</v>
      </c>
      <c r="G18" s="34"/>
      <c r="H18" s="39"/>
    </row>
    <row r="19" spans="1:8" s="2" customFormat="1" ht="16.899999999999999" customHeight="1">
      <c r="A19" s="34"/>
      <c r="B19" s="39"/>
      <c r="C19" s="267" t="s">
        <v>1</v>
      </c>
      <c r="D19" s="267" t="s">
        <v>789</v>
      </c>
      <c r="E19" s="17" t="s">
        <v>1</v>
      </c>
      <c r="F19" s="268">
        <v>0</v>
      </c>
      <c r="G19" s="34"/>
      <c r="H19" s="39"/>
    </row>
    <row r="20" spans="1:8" s="2" customFormat="1" ht="16.899999999999999" customHeight="1">
      <c r="A20" s="34"/>
      <c r="B20" s="39"/>
      <c r="C20" s="267" t="s">
        <v>1</v>
      </c>
      <c r="D20" s="267" t="s">
        <v>701</v>
      </c>
      <c r="E20" s="17" t="s">
        <v>1</v>
      </c>
      <c r="F20" s="268">
        <v>0</v>
      </c>
      <c r="G20" s="34"/>
      <c r="H20" s="39"/>
    </row>
    <row r="21" spans="1:8" s="2" customFormat="1" ht="22.5">
      <c r="A21" s="34"/>
      <c r="B21" s="39"/>
      <c r="C21" s="267" t="s">
        <v>1</v>
      </c>
      <c r="D21" s="267" t="s">
        <v>790</v>
      </c>
      <c r="E21" s="17" t="s">
        <v>1</v>
      </c>
      <c r="F21" s="268">
        <v>345.6</v>
      </c>
      <c r="G21" s="34"/>
      <c r="H21" s="39"/>
    </row>
    <row r="22" spans="1:8" s="2" customFormat="1" ht="22.5">
      <c r="A22" s="34"/>
      <c r="B22" s="39"/>
      <c r="C22" s="267" t="s">
        <v>1</v>
      </c>
      <c r="D22" s="267" t="s">
        <v>791</v>
      </c>
      <c r="E22" s="17" t="s">
        <v>1</v>
      </c>
      <c r="F22" s="268">
        <v>298.3</v>
      </c>
      <c r="G22" s="34"/>
      <c r="H22" s="39"/>
    </row>
    <row r="23" spans="1:8" s="2" customFormat="1" ht="22.5">
      <c r="A23" s="34"/>
      <c r="B23" s="39"/>
      <c r="C23" s="267" t="s">
        <v>1</v>
      </c>
      <c r="D23" s="267" t="s">
        <v>792</v>
      </c>
      <c r="E23" s="17" t="s">
        <v>1</v>
      </c>
      <c r="F23" s="268">
        <v>370.9</v>
      </c>
      <c r="G23" s="34"/>
      <c r="H23" s="39"/>
    </row>
    <row r="24" spans="1:8" s="2" customFormat="1" ht="16.899999999999999" customHeight="1">
      <c r="A24" s="34"/>
      <c r="B24" s="39"/>
      <c r="C24" s="267" t="s">
        <v>256</v>
      </c>
      <c r="D24" s="267" t="s">
        <v>195</v>
      </c>
      <c r="E24" s="17" t="s">
        <v>1</v>
      </c>
      <c r="F24" s="268">
        <v>1014.8</v>
      </c>
      <c r="G24" s="34"/>
      <c r="H24" s="39"/>
    </row>
    <row r="25" spans="1:8" s="2" customFormat="1" ht="16.899999999999999" customHeight="1">
      <c r="A25" s="34"/>
      <c r="B25" s="39"/>
      <c r="C25" s="269" t="s">
        <v>1858</v>
      </c>
      <c r="D25" s="34"/>
      <c r="E25" s="34"/>
      <c r="F25" s="34"/>
      <c r="G25" s="34"/>
      <c r="H25" s="39"/>
    </row>
    <row r="26" spans="1:8" s="2" customFormat="1" ht="16.899999999999999" customHeight="1">
      <c r="A26" s="34"/>
      <c r="B26" s="39"/>
      <c r="C26" s="267" t="s">
        <v>786</v>
      </c>
      <c r="D26" s="267" t="s">
        <v>787</v>
      </c>
      <c r="E26" s="17" t="s">
        <v>173</v>
      </c>
      <c r="F26" s="268">
        <v>1014.8</v>
      </c>
      <c r="G26" s="34"/>
      <c r="H26" s="39"/>
    </row>
    <row r="27" spans="1:8" s="2" customFormat="1" ht="22.5">
      <c r="A27" s="34"/>
      <c r="B27" s="39"/>
      <c r="C27" s="267" t="s">
        <v>343</v>
      </c>
      <c r="D27" s="267" t="s">
        <v>344</v>
      </c>
      <c r="E27" s="17" t="s">
        <v>241</v>
      </c>
      <c r="F27" s="268">
        <v>753.05100000000004</v>
      </c>
      <c r="G27" s="34"/>
      <c r="H27" s="39"/>
    </row>
    <row r="28" spans="1:8" s="2" customFormat="1" ht="16.899999999999999" customHeight="1">
      <c r="A28" s="34"/>
      <c r="B28" s="39"/>
      <c r="C28" s="267" t="s">
        <v>675</v>
      </c>
      <c r="D28" s="267" t="s">
        <v>676</v>
      </c>
      <c r="E28" s="17" t="s">
        <v>232</v>
      </c>
      <c r="F28" s="268">
        <v>4389.6400000000003</v>
      </c>
      <c r="G28" s="34"/>
      <c r="H28" s="39"/>
    </row>
    <row r="29" spans="1:8" s="2" customFormat="1" ht="22.5">
      <c r="A29" s="34"/>
      <c r="B29" s="39"/>
      <c r="C29" s="267" t="s">
        <v>782</v>
      </c>
      <c r="D29" s="267" t="s">
        <v>783</v>
      </c>
      <c r="E29" s="17" t="s">
        <v>173</v>
      </c>
      <c r="F29" s="268">
        <v>1014.8</v>
      </c>
      <c r="G29" s="34"/>
      <c r="H29" s="39"/>
    </row>
    <row r="30" spans="1:8" s="2" customFormat="1" ht="16.899999999999999" customHeight="1">
      <c r="A30" s="34"/>
      <c r="B30" s="39"/>
      <c r="C30" s="263" t="s">
        <v>236</v>
      </c>
      <c r="D30" s="264" t="s">
        <v>236</v>
      </c>
      <c r="E30" s="265" t="s">
        <v>232</v>
      </c>
      <c r="F30" s="266">
        <v>690.7</v>
      </c>
      <c r="G30" s="34"/>
      <c r="H30" s="39"/>
    </row>
    <row r="31" spans="1:8" s="2" customFormat="1" ht="16.899999999999999" customHeight="1">
      <c r="A31" s="34"/>
      <c r="B31" s="39"/>
      <c r="C31" s="267" t="s">
        <v>1</v>
      </c>
      <c r="D31" s="267" t="s">
        <v>454</v>
      </c>
      <c r="E31" s="17" t="s">
        <v>1</v>
      </c>
      <c r="F31" s="268">
        <v>0</v>
      </c>
      <c r="G31" s="34"/>
      <c r="H31" s="39"/>
    </row>
    <row r="32" spans="1:8" s="2" customFormat="1" ht="16.899999999999999" customHeight="1">
      <c r="A32" s="34"/>
      <c r="B32" s="39"/>
      <c r="C32" s="267" t="s">
        <v>1</v>
      </c>
      <c r="D32" s="267" t="s">
        <v>701</v>
      </c>
      <c r="E32" s="17" t="s">
        <v>1</v>
      </c>
      <c r="F32" s="268">
        <v>0</v>
      </c>
      <c r="G32" s="34"/>
      <c r="H32" s="39"/>
    </row>
    <row r="33" spans="1:8" s="2" customFormat="1" ht="16.899999999999999" customHeight="1">
      <c r="A33" s="34"/>
      <c r="B33" s="39"/>
      <c r="C33" s="267" t="s">
        <v>236</v>
      </c>
      <c r="D33" s="267" t="s">
        <v>237</v>
      </c>
      <c r="E33" s="17" t="s">
        <v>1</v>
      </c>
      <c r="F33" s="268">
        <v>690.7</v>
      </c>
      <c r="G33" s="34"/>
      <c r="H33" s="39"/>
    </row>
    <row r="34" spans="1:8" s="2" customFormat="1" ht="16.899999999999999" customHeight="1">
      <c r="A34" s="34"/>
      <c r="B34" s="39"/>
      <c r="C34" s="269" t="s">
        <v>1858</v>
      </c>
      <c r="D34" s="34"/>
      <c r="E34" s="34"/>
      <c r="F34" s="34"/>
      <c r="G34" s="34"/>
      <c r="H34" s="39"/>
    </row>
    <row r="35" spans="1:8" s="2" customFormat="1" ht="16.899999999999999" customHeight="1">
      <c r="A35" s="34"/>
      <c r="B35" s="39"/>
      <c r="C35" s="267" t="s">
        <v>698</v>
      </c>
      <c r="D35" s="267" t="s">
        <v>699</v>
      </c>
      <c r="E35" s="17" t="s">
        <v>232</v>
      </c>
      <c r="F35" s="268">
        <v>690.7</v>
      </c>
      <c r="G35" s="34"/>
      <c r="H35" s="39"/>
    </row>
    <row r="36" spans="1:8" s="2" customFormat="1" ht="16.899999999999999" customHeight="1">
      <c r="A36" s="34"/>
      <c r="B36" s="39"/>
      <c r="C36" s="267" t="s">
        <v>326</v>
      </c>
      <c r="D36" s="267" t="s">
        <v>327</v>
      </c>
      <c r="E36" s="17" t="s">
        <v>241</v>
      </c>
      <c r="F36" s="268">
        <v>820.05899999999997</v>
      </c>
      <c r="G36" s="34"/>
      <c r="H36" s="39"/>
    </row>
    <row r="37" spans="1:8" s="2" customFormat="1" ht="22.5">
      <c r="A37" s="34"/>
      <c r="B37" s="39"/>
      <c r="C37" s="267" t="s">
        <v>343</v>
      </c>
      <c r="D37" s="267" t="s">
        <v>344</v>
      </c>
      <c r="E37" s="17" t="s">
        <v>241</v>
      </c>
      <c r="F37" s="268">
        <v>753.05100000000004</v>
      </c>
      <c r="G37" s="34"/>
      <c r="H37" s="39"/>
    </row>
    <row r="38" spans="1:8" s="2" customFormat="1" ht="16.899999999999999" customHeight="1">
      <c r="A38" s="34"/>
      <c r="B38" s="39"/>
      <c r="C38" s="267" t="s">
        <v>462</v>
      </c>
      <c r="D38" s="267" t="s">
        <v>463</v>
      </c>
      <c r="E38" s="17" t="s">
        <v>232</v>
      </c>
      <c r="F38" s="268">
        <v>4085.2</v>
      </c>
      <c r="G38" s="34"/>
      <c r="H38" s="39"/>
    </row>
    <row r="39" spans="1:8" s="2" customFormat="1" ht="16.899999999999999" customHeight="1">
      <c r="A39" s="34"/>
      <c r="B39" s="39"/>
      <c r="C39" s="267" t="s">
        <v>577</v>
      </c>
      <c r="D39" s="267" t="s">
        <v>578</v>
      </c>
      <c r="E39" s="17" t="s">
        <v>232</v>
      </c>
      <c r="F39" s="268">
        <v>6265.72</v>
      </c>
      <c r="G39" s="34"/>
      <c r="H39" s="39"/>
    </row>
    <row r="40" spans="1:8" s="2" customFormat="1" ht="16.899999999999999" customHeight="1">
      <c r="A40" s="34"/>
      <c r="B40" s="39"/>
      <c r="C40" s="267" t="s">
        <v>671</v>
      </c>
      <c r="D40" s="267" t="s">
        <v>672</v>
      </c>
      <c r="E40" s="17" t="s">
        <v>232</v>
      </c>
      <c r="F40" s="268">
        <v>690.7</v>
      </c>
      <c r="G40" s="34"/>
      <c r="H40" s="39"/>
    </row>
    <row r="41" spans="1:8" s="2" customFormat="1" ht="16.899999999999999" customHeight="1">
      <c r="A41" s="34"/>
      <c r="B41" s="39"/>
      <c r="C41" s="267" t="s">
        <v>675</v>
      </c>
      <c r="D41" s="267" t="s">
        <v>676</v>
      </c>
      <c r="E41" s="17" t="s">
        <v>232</v>
      </c>
      <c r="F41" s="268">
        <v>4389.6400000000003</v>
      </c>
      <c r="G41" s="34"/>
      <c r="H41" s="39"/>
    </row>
    <row r="42" spans="1:8" s="2" customFormat="1" ht="16.899999999999999" customHeight="1">
      <c r="A42" s="34"/>
      <c r="B42" s="39"/>
      <c r="C42" s="267" t="s">
        <v>685</v>
      </c>
      <c r="D42" s="267" t="s">
        <v>686</v>
      </c>
      <c r="E42" s="17" t="s">
        <v>232</v>
      </c>
      <c r="F42" s="268">
        <v>690.7</v>
      </c>
      <c r="G42" s="34"/>
      <c r="H42" s="39"/>
    </row>
    <row r="43" spans="1:8" s="2" customFormat="1" ht="16.899999999999999" customHeight="1">
      <c r="A43" s="34"/>
      <c r="B43" s="39"/>
      <c r="C43" s="263" t="s">
        <v>275</v>
      </c>
      <c r="D43" s="264" t="s">
        <v>275</v>
      </c>
      <c r="E43" s="265" t="s">
        <v>232</v>
      </c>
      <c r="F43" s="266">
        <v>6265.72</v>
      </c>
      <c r="G43" s="34"/>
      <c r="H43" s="39"/>
    </row>
    <row r="44" spans="1:8" s="2" customFormat="1" ht="16.899999999999999" customHeight="1">
      <c r="A44" s="34"/>
      <c r="B44" s="39"/>
      <c r="C44" s="267" t="s">
        <v>275</v>
      </c>
      <c r="D44" s="267" t="s">
        <v>580</v>
      </c>
      <c r="E44" s="17" t="s">
        <v>1</v>
      </c>
      <c r="F44" s="268">
        <v>6265.72</v>
      </c>
      <c r="G44" s="34"/>
      <c r="H44" s="39"/>
    </row>
    <row r="45" spans="1:8" s="2" customFormat="1" ht="16.899999999999999" customHeight="1">
      <c r="A45" s="34"/>
      <c r="B45" s="39"/>
      <c r="C45" s="269" t="s">
        <v>1858</v>
      </c>
      <c r="D45" s="34"/>
      <c r="E45" s="34"/>
      <c r="F45" s="34"/>
      <c r="G45" s="34"/>
      <c r="H45" s="39"/>
    </row>
    <row r="46" spans="1:8" s="2" customFormat="1" ht="16.899999999999999" customHeight="1">
      <c r="A46" s="34"/>
      <c r="B46" s="39"/>
      <c r="C46" s="267" t="s">
        <v>577</v>
      </c>
      <c r="D46" s="267" t="s">
        <v>578</v>
      </c>
      <c r="E46" s="17" t="s">
        <v>232</v>
      </c>
      <c r="F46" s="268">
        <v>6265.72</v>
      </c>
      <c r="G46" s="34"/>
      <c r="H46" s="39"/>
    </row>
    <row r="47" spans="1:8" s="2" customFormat="1" ht="16.899999999999999" customHeight="1">
      <c r="A47" s="34"/>
      <c r="B47" s="39"/>
      <c r="C47" s="267" t="s">
        <v>582</v>
      </c>
      <c r="D47" s="267" t="s">
        <v>583</v>
      </c>
      <c r="E47" s="17" t="s">
        <v>232</v>
      </c>
      <c r="F47" s="268">
        <v>7518.8639999999996</v>
      </c>
      <c r="G47" s="34"/>
      <c r="H47" s="39"/>
    </row>
    <row r="48" spans="1:8" s="2" customFormat="1" ht="16.899999999999999" customHeight="1">
      <c r="A48" s="34"/>
      <c r="B48" s="39"/>
      <c r="C48" s="263" t="s">
        <v>238</v>
      </c>
      <c r="D48" s="264" t="s">
        <v>238</v>
      </c>
      <c r="E48" s="265" t="s">
        <v>173</v>
      </c>
      <c r="F48" s="266">
        <v>153</v>
      </c>
      <c r="G48" s="34"/>
      <c r="H48" s="39"/>
    </row>
    <row r="49" spans="1:8" s="2" customFormat="1" ht="16.899999999999999" customHeight="1">
      <c r="A49" s="34"/>
      <c r="B49" s="39"/>
      <c r="C49" s="267" t="s">
        <v>1</v>
      </c>
      <c r="D49" s="267" t="s">
        <v>338</v>
      </c>
      <c r="E49" s="17" t="s">
        <v>1</v>
      </c>
      <c r="F49" s="268">
        <v>0</v>
      </c>
      <c r="G49" s="34"/>
      <c r="H49" s="39"/>
    </row>
    <row r="50" spans="1:8" s="2" customFormat="1" ht="16.899999999999999" customHeight="1">
      <c r="A50" s="34"/>
      <c r="B50" s="39"/>
      <c r="C50" s="267" t="s">
        <v>1</v>
      </c>
      <c r="D50" s="267" t="s">
        <v>701</v>
      </c>
      <c r="E50" s="17" t="s">
        <v>1</v>
      </c>
      <c r="F50" s="268">
        <v>0</v>
      </c>
      <c r="G50" s="34"/>
      <c r="H50" s="39"/>
    </row>
    <row r="51" spans="1:8" s="2" customFormat="1" ht="16.899999999999999" customHeight="1">
      <c r="A51" s="34"/>
      <c r="B51" s="39"/>
      <c r="C51" s="267" t="s">
        <v>238</v>
      </c>
      <c r="D51" s="267" t="s">
        <v>1052</v>
      </c>
      <c r="E51" s="17" t="s">
        <v>1</v>
      </c>
      <c r="F51" s="268">
        <v>153</v>
      </c>
      <c r="G51" s="34"/>
      <c r="H51" s="39"/>
    </row>
    <row r="52" spans="1:8" s="2" customFormat="1" ht="16.899999999999999" customHeight="1">
      <c r="A52" s="34"/>
      <c r="B52" s="39"/>
      <c r="C52" s="269" t="s">
        <v>1858</v>
      </c>
      <c r="D52" s="34"/>
      <c r="E52" s="34"/>
      <c r="F52" s="34"/>
      <c r="G52" s="34"/>
      <c r="H52" s="39"/>
    </row>
    <row r="53" spans="1:8" s="2" customFormat="1" ht="16.899999999999999" customHeight="1">
      <c r="A53" s="34"/>
      <c r="B53" s="39"/>
      <c r="C53" s="267" t="s">
        <v>1049</v>
      </c>
      <c r="D53" s="267" t="s">
        <v>1050</v>
      </c>
      <c r="E53" s="17" t="s">
        <v>173</v>
      </c>
      <c r="F53" s="268">
        <v>153</v>
      </c>
      <c r="G53" s="34"/>
      <c r="H53" s="39"/>
    </row>
    <row r="54" spans="1:8" s="2" customFormat="1" ht="16.899999999999999" customHeight="1">
      <c r="A54" s="34"/>
      <c r="B54" s="39"/>
      <c r="C54" s="267" t="s">
        <v>335</v>
      </c>
      <c r="D54" s="267" t="s">
        <v>336</v>
      </c>
      <c r="E54" s="17" t="s">
        <v>173</v>
      </c>
      <c r="F54" s="268">
        <v>153</v>
      </c>
      <c r="G54" s="34"/>
      <c r="H54" s="39"/>
    </row>
    <row r="55" spans="1:8" s="2" customFormat="1" ht="16.899999999999999" customHeight="1">
      <c r="A55" s="34"/>
      <c r="B55" s="39"/>
      <c r="C55" s="267" t="s">
        <v>347</v>
      </c>
      <c r="D55" s="267" t="s">
        <v>348</v>
      </c>
      <c r="E55" s="17" t="s">
        <v>241</v>
      </c>
      <c r="F55" s="268">
        <v>153</v>
      </c>
      <c r="G55" s="34"/>
      <c r="H55" s="39"/>
    </row>
    <row r="56" spans="1:8" s="2" customFormat="1" ht="22.5">
      <c r="A56" s="34"/>
      <c r="B56" s="39"/>
      <c r="C56" s="267" t="s">
        <v>412</v>
      </c>
      <c r="D56" s="267" t="s">
        <v>413</v>
      </c>
      <c r="E56" s="17" t="s">
        <v>241</v>
      </c>
      <c r="F56" s="268">
        <v>1012.801</v>
      </c>
      <c r="G56" s="34"/>
      <c r="H56" s="39"/>
    </row>
    <row r="57" spans="1:8" s="2" customFormat="1" ht="16.899999999999999" customHeight="1">
      <c r="A57" s="34"/>
      <c r="B57" s="39"/>
      <c r="C57" s="267" t="s">
        <v>659</v>
      </c>
      <c r="D57" s="267" t="s">
        <v>660</v>
      </c>
      <c r="E57" s="17" t="s">
        <v>241</v>
      </c>
      <c r="F57" s="268">
        <v>43.09</v>
      </c>
      <c r="G57" s="34"/>
      <c r="H57" s="39"/>
    </row>
    <row r="58" spans="1:8" s="2" customFormat="1" ht="16.899999999999999" customHeight="1">
      <c r="A58" s="34"/>
      <c r="B58" s="39"/>
      <c r="C58" s="267" t="s">
        <v>1044</v>
      </c>
      <c r="D58" s="267" t="s">
        <v>1045</v>
      </c>
      <c r="E58" s="17" t="s">
        <v>173</v>
      </c>
      <c r="F58" s="268">
        <v>306</v>
      </c>
      <c r="G58" s="34"/>
      <c r="H58" s="39"/>
    </row>
    <row r="59" spans="1:8" s="2" customFormat="1" ht="16.899999999999999" customHeight="1">
      <c r="A59" s="34"/>
      <c r="B59" s="39"/>
      <c r="C59" s="267" t="s">
        <v>1055</v>
      </c>
      <c r="D59" s="267" t="s">
        <v>1056</v>
      </c>
      <c r="E59" s="17" t="s">
        <v>173</v>
      </c>
      <c r="F59" s="268">
        <v>160.65</v>
      </c>
      <c r="G59" s="34"/>
      <c r="H59" s="39"/>
    </row>
    <row r="60" spans="1:8" s="2" customFormat="1" ht="16.899999999999999" customHeight="1">
      <c r="A60" s="34"/>
      <c r="B60" s="39"/>
      <c r="C60" s="263" t="s">
        <v>279</v>
      </c>
      <c r="D60" s="264" t="s">
        <v>279</v>
      </c>
      <c r="E60" s="265" t="s">
        <v>232</v>
      </c>
      <c r="F60" s="266">
        <v>268.2</v>
      </c>
      <c r="G60" s="34"/>
      <c r="H60" s="39"/>
    </row>
    <row r="61" spans="1:8" s="2" customFormat="1" ht="16.899999999999999" customHeight="1">
      <c r="A61" s="34"/>
      <c r="B61" s="39"/>
      <c r="C61" s="267" t="s">
        <v>1</v>
      </c>
      <c r="D61" s="267" t="s">
        <v>930</v>
      </c>
      <c r="E61" s="17" t="s">
        <v>1</v>
      </c>
      <c r="F61" s="268">
        <v>0</v>
      </c>
      <c r="G61" s="34"/>
      <c r="H61" s="39"/>
    </row>
    <row r="62" spans="1:8" s="2" customFormat="1" ht="16.899999999999999" customHeight="1">
      <c r="A62" s="34"/>
      <c r="B62" s="39"/>
      <c r="C62" s="267" t="s">
        <v>279</v>
      </c>
      <c r="D62" s="267" t="s">
        <v>931</v>
      </c>
      <c r="E62" s="17" t="s">
        <v>1</v>
      </c>
      <c r="F62" s="268">
        <v>268.2</v>
      </c>
      <c r="G62" s="34"/>
      <c r="H62" s="39"/>
    </row>
    <row r="63" spans="1:8" s="2" customFormat="1" ht="16.899999999999999" customHeight="1">
      <c r="A63" s="34"/>
      <c r="B63" s="39"/>
      <c r="C63" s="269" t="s">
        <v>1858</v>
      </c>
      <c r="D63" s="34"/>
      <c r="E63" s="34"/>
      <c r="F63" s="34"/>
      <c r="G63" s="34"/>
      <c r="H63" s="39"/>
    </row>
    <row r="64" spans="1:8" s="2" customFormat="1" ht="16.899999999999999" customHeight="1">
      <c r="A64" s="34"/>
      <c r="B64" s="39"/>
      <c r="C64" s="267" t="s">
        <v>927</v>
      </c>
      <c r="D64" s="267" t="s">
        <v>928</v>
      </c>
      <c r="E64" s="17" t="s">
        <v>232</v>
      </c>
      <c r="F64" s="268">
        <v>268.2</v>
      </c>
      <c r="G64" s="34"/>
      <c r="H64" s="39"/>
    </row>
    <row r="65" spans="1:8" s="2" customFormat="1" ht="16.899999999999999" customHeight="1">
      <c r="A65" s="34"/>
      <c r="B65" s="39"/>
      <c r="C65" s="267" t="s">
        <v>923</v>
      </c>
      <c r="D65" s="267" t="s">
        <v>924</v>
      </c>
      <c r="E65" s="17" t="s">
        <v>232</v>
      </c>
      <c r="F65" s="268">
        <v>268.2</v>
      </c>
      <c r="G65" s="34"/>
      <c r="H65" s="39"/>
    </row>
    <row r="66" spans="1:8" s="2" customFormat="1" ht="16.899999999999999" customHeight="1">
      <c r="A66" s="34"/>
      <c r="B66" s="39"/>
      <c r="C66" s="267" t="s">
        <v>933</v>
      </c>
      <c r="D66" s="267" t="s">
        <v>934</v>
      </c>
      <c r="E66" s="17" t="s">
        <v>232</v>
      </c>
      <c r="F66" s="268">
        <v>295.02</v>
      </c>
      <c r="G66" s="34"/>
      <c r="H66" s="39"/>
    </row>
    <row r="67" spans="1:8" s="2" customFormat="1" ht="16.899999999999999" customHeight="1">
      <c r="A67" s="34"/>
      <c r="B67" s="39"/>
      <c r="C67" s="267" t="s">
        <v>939</v>
      </c>
      <c r="D67" s="267" t="s">
        <v>940</v>
      </c>
      <c r="E67" s="17" t="s">
        <v>159</v>
      </c>
      <c r="F67" s="268">
        <v>13.41</v>
      </c>
      <c r="G67" s="34"/>
      <c r="H67" s="39"/>
    </row>
    <row r="68" spans="1:8" s="2" customFormat="1" ht="16.899999999999999" customHeight="1">
      <c r="A68" s="34"/>
      <c r="B68" s="39"/>
      <c r="C68" s="263" t="s">
        <v>266</v>
      </c>
      <c r="D68" s="264" t="s">
        <v>266</v>
      </c>
      <c r="E68" s="265" t="s">
        <v>232</v>
      </c>
      <c r="F68" s="266">
        <v>42</v>
      </c>
      <c r="G68" s="34"/>
      <c r="H68" s="39"/>
    </row>
    <row r="69" spans="1:8" s="2" customFormat="1" ht="16.899999999999999" customHeight="1">
      <c r="A69" s="34"/>
      <c r="B69" s="39"/>
      <c r="C69" s="267" t="s">
        <v>1</v>
      </c>
      <c r="D69" s="267" t="s">
        <v>454</v>
      </c>
      <c r="E69" s="17" t="s">
        <v>1</v>
      </c>
      <c r="F69" s="268">
        <v>0</v>
      </c>
      <c r="G69" s="34"/>
      <c r="H69" s="39"/>
    </row>
    <row r="70" spans="1:8" s="2" customFormat="1" ht="16.899999999999999" customHeight="1">
      <c r="A70" s="34"/>
      <c r="B70" s="39"/>
      <c r="C70" s="267" t="s">
        <v>266</v>
      </c>
      <c r="D70" s="267" t="s">
        <v>267</v>
      </c>
      <c r="E70" s="17" t="s">
        <v>1</v>
      </c>
      <c r="F70" s="268">
        <v>42</v>
      </c>
      <c r="G70" s="34"/>
      <c r="H70" s="39"/>
    </row>
    <row r="71" spans="1:8" s="2" customFormat="1" ht="16.899999999999999" customHeight="1">
      <c r="A71" s="34"/>
      <c r="B71" s="39"/>
      <c r="C71" s="269" t="s">
        <v>1858</v>
      </c>
      <c r="D71" s="34"/>
      <c r="E71" s="34"/>
      <c r="F71" s="34"/>
      <c r="G71" s="34"/>
      <c r="H71" s="39"/>
    </row>
    <row r="72" spans="1:8" s="2" customFormat="1" ht="16.899999999999999" customHeight="1">
      <c r="A72" s="34"/>
      <c r="B72" s="39"/>
      <c r="C72" s="267" t="s">
        <v>471</v>
      </c>
      <c r="D72" s="267" t="s">
        <v>472</v>
      </c>
      <c r="E72" s="17" t="s">
        <v>232</v>
      </c>
      <c r="F72" s="268">
        <v>54</v>
      </c>
      <c r="G72" s="34"/>
      <c r="H72" s="39"/>
    </row>
    <row r="73" spans="1:8" s="2" customFormat="1" ht="16.899999999999999" customHeight="1">
      <c r="A73" s="34"/>
      <c r="B73" s="39"/>
      <c r="C73" s="267" t="s">
        <v>446</v>
      </c>
      <c r="D73" s="267" t="s">
        <v>447</v>
      </c>
      <c r="E73" s="17" t="s">
        <v>232</v>
      </c>
      <c r="F73" s="268">
        <v>1604</v>
      </c>
      <c r="G73" s="34"/>
      <c r="H73" s="39"/>
    </row>
    <row r="74" spans="1:8" s="2" customFormat="1" ht="16.899999999999999" customHeight="1">
      <c r="A74" s="34"/>
      <c r="B74" s="39"/>
      <c r="C74" s="267" t="s">
        <v>511</v>
      </c>
      <c r="D74" s="267" t="s">
        <v>512</v>
      </c>
      <c r="E74" s="17" t="s">
        <v>232</v>
      </c>
      <c r="F74" s="268">
        <v>54</v>
      </c>
      <c r="G74" s="34"/>
      <c r="H74" s="39"/>
    </row>
    <row r="75" spans="1:8" s="2" customFormat="1" ht="16.899999999999999" customHeight="1">
      <c r="A75" s="34"/>
      <c r="B75" s="39"/>
      <c r="C75" s="267" t="s">
        <v>526</v>
      </c>
      <c r="D75" s="267" t="s">
        <v>527</v>
      </c>
      <c r="E75" s="17" t="s">
        <v>232</v>
      </c>
      <c r="F75" s="268">
        <v>54</v>
      </c>
      <c r="G75" s="34"/>
      <c r="H75" s="39"/>
    </row>
    <row r="76" spans="1:8" s="2" customFormat="1" ht="16.899999999999999" customHeight="1">
      <c r="A76" s="34"/>
      <c r="B76" s="39"/>
      <c r="C76" s="267" t="s">
        <v>531</v>
      </c>
      <c r="D76" s="267" t="s">
        <v>532</v>
      </c>
      <c r="E76" s="17" t="s">
        <v>241</v>
      </c>
      <c r="F76" s="268">
        <v>8.1</v>
      </c>
      <c r="G76" s="34"/>
      <c r="H76" s="39"/>
    </row>
    <row r="77" spans="1:8" s="2" customFormat="1" ht="16.899999999999999" customHeight="1">
      <c r="A77" s="34"/>
      <c r="B77" s="39"/>
      <c r="C77" s="263" t="s">
        <v>250</v>
      </c>
      <c r="D77" s="264" t="s">
        <v>250</v>
      </c>
      <c r="E77" s="265" t="s">
        <v>232</v>
      </c>
      <c r="F77" s="266">
        <v>100.1</v>
      </c>
      <c r="G77" s="34"/>
      <c r="H77" s="39"/>
    </row>
    <row r="78" spans="1:8" s="2" customFormat="1" ht="16.899999999999999" customHeight="1">
      <c r="A78" s="34"/>
      <c r="B78" s="39"/>
      <c r="C78" s="267" t="s">
        <v>1</v>
      </c>
      <c r="D78" s="267" t="s">
        <v>454</v>
      </c>
      <c r="E78" s="17" t="s">
        <v>1</v>
      </c>
      <c r="F78" s="268">
        <v>0</v>
      </c>
      <c r="G78" s="34"/>
      <c r="H78" s="39"/>
    </row>
    <row r="79" spans="1:8" s="2" customFormat="1" ht="16.899999999999999" customHeight="1">
      <c r="A79" s="34"/>
      <c r="B79" s="39"/>
      <c r="C79" s="267" t="s">
        <v>1</v>
      </c>
      <c r="D79" s="267" t="s">
        <v>701</v>
      </c>
      <c r="E79" s="17" t="s">
        <v>1</v>
      </c>
      <c r="F79" s="268">
        <v>0</v>
      </c>
      <c r="G79" s="34"/>
      <c r="H79" s="39"/>
    </row>
    <row r="80" spans="1:8" s="2" customFormat="1" ht="16.899999999999999" customHeight="1">
      <c r="A80" s="34"/>
      <c r="B80" s="39"/>
      <c r="C80" s="267" t="s">
        <v>250</v>
      </c>
      <c r="D80" s="267" t="s">
        <v>251</v>
      </c>
      <c r="E80" s="17" t="s">
        <v>1</v>
      </c>
      <c r="F80" s="268">
        <v>100.1</v>
      </c>
      <c r="G80" s="34"/>
      <c r="H80" s="39"/>
    </row>
    <row r="81" spans="1:8" s="2" customFormat="1" ht="16.899999999999999" customHeight="1">
      <c r="A81" s="34"/>
      <c r="B81" s="39"/>
      <c r="C81" s="269" t="s">
        <v>1858</v>
      </c>
      <c r="D81" s="34"/>
      <c r="E81" s="34"/>
      <c r="F81" s="34"/>
      <c r="G81" s="34"/>
      <c r="H81" s="39"/>
    </row>
    <row r="82" spans="1:8" s="2" customFormat="1" ht="16.899999999999999" customHeight="1">
      <c r="A82" s="34"/>
      <c r="B82" s="39"/>
      <c r="C82" s="267" t="s">
        <v>728</v>
      </c>
      <c r="D82" s="267" t="s">
        <v>729</v>
      </c>
      <c r="E82" s="17" t="s">
        <v>232</v>
      </c>
      <c r="F82" s="268">
        <v>100.1</v>
      </c>
      <c r="G82" s="34"/>
      <c r="H82" s="39"/>
    </row>
    <row r="83" spans="1:8" s="2" customFormat="1" ht="22.5">
      <c r="A83" s="34"/>
      <c r="B83" s="39"/>
      <c r="C83" s="267" t="s">
        <v>343</v>
      </c>
      <c r="D83" s="267" t="s">
        <v>344</v>
      </c>
      <c r="E83" s="17" t="s">
        <v>241</v>
      </c>
      <c r="F83" s="268">
        <v>753.05100000000004</v>
      </c>
      <c r="G83" s="34"/>
      <c r="H83" s="39"/>
    </row>
    <row r="84" spans="1:8" s="2" customFormat="1" ht="16.899999999999999" customHeight="1">
      <c r="A84" s="34"/>
      <c r="B84" s="39"/>
      <c r="C84" s="267" t="s">
        <v>462</v>
      </c>
      <c r="D84" s="267" t="s">
        <v>463</v>
      </c>
      <c r="E84" s="17" t="s">
        <v>232</v>
      </c>
      <c r="F84" s="268">
        <v>4085.2</v>
      </c>
      <c r="G84" s="34"/>
      <c r="H84" s="39"/>
    </row>
    <row r="85" spans="1:8" s="2" customFormat="1" ht="16.899999999999999" customHeight="1">
      <c r="A85" s="34"/>
      <c r="B85" s="39"/>
      <c r="C85" s="267" t="s">
        <v>577</v>
      </c>
      <c r="D85" s="267" t="s">
        <v>578</v>
      </c>
      <c r="E85" s="17" t="s">
        <v>232</v>
      </c>
      <c r="F85" s="268">
        <v>6265.72</v>
      </c>
      <c r="G85" s="34"/>
      <c r="H85" s="39"/>
    </row>
    <row r="86" spans="1:8" s="2" customFormat="1" ht="16.899999999999999" customHeight="1">
      <c r="A86" s="34"/>
      <c r="B86" s="39"/>
      <c r="C86" s="267" t="s">
        <v>666</v>
      </c>
      <c r="D86" s="267" t="s">
        <v>667</v>
      </c>
      <c r="E86" s="17" t="s">
        <v>232</v>
      </c>
      <c r="F86" s="268">
        <v>3394.5</v>
      </c>
      <c r="G86" s="34"/>
      <c r="H86" s="39"/>
    </row>
    <row r="87" spans="1:8" s="2" customFormat="1" ht="16.899999999999999" customHeight="1">
      <c r="A87" s="34"/>
      <c r="B87" s="39"/>
      <c r="C87" s="267" t="s">
        <v>675</v>
      </c>
      <c r="D87" s="267" t="s">
        <v>676</v>
      </c>
      <c r="E87" s="17" t="s">
        <v>232</v>
      </c>
      <c r="F87" s="268">
        <v>4389.6400000000003</v>
      </c>
      <c r="G87" s="34"/>
      <c r="H87" s="39"/>
    </row>
    <row r="88" spans="1:8" s="2" customFormat="1" ht="16.899999999999999" customHeight="1">
      <c r="A88" s="34"/>
      <c r="B88" s="39"/>
      <c r="C88" s="267" t="s">
        <v>680</v>
      </c>
      <c r="D88" s="267" t="s">
        <v>681</v>
      </c>
      <c r="E88" s="17" t="s">
        <v>232</v>
      </c>
      <c r="F88" s="268">
        <v>234.1</v>
      </c>
      <c r="G88" s="34"/>
      <c r="H88" s="39"/>
    </row>
    <row r="89" spans="1:8" s="2" customFormat="1" ht="16.899999999999999" customHeight="1">
      <c r="A89" s="34"/>
      <c r="B89" s="39"/>
      <c r="C89" s="263" t="s">
        <v>234</v>
      </c>
      <c r="D89" s="264" t="s">
        <v>234</v>
      </c>
      <c r="E89" s="265" t="s">
        <v>232</v>
      </c>
      <c r="F89" s="266">
        <v>5216.2</v>
      </c>
      <c r="G89" s="34"/>
      <c r="H89" s="39"/>
    </row>
    <row r="90" spans="1:8" s="2" customFormat="1" ht="16.899999999999999" customHeight="1">
      <c r="A90" s="34"/>
      <c r="B90" s="39"/>
      <c r="C90" s="267" t="s">
        <v>1</v>
      </c>
      <c r="D90" s="267" t="s">
        <v>222</v>
      </c>
      <c r="E90" s="17" t="s">
        <v>1</v>
      </c>
      <c r="F90" s="268">
        <v>0</v>
      </c>
      <c r="G90" s="34"/>
      <c r="H90" s="39"/>
    </row>
    <row r="91" spans="1:8" s="2" customFormat="1" ht="16.899999999999999" customHeight="1">
      <c r="A91" s="34"/>
      <c r="B91" s="39"/>
      <c r="C91" s="267" t="s">
        <v>1</v>
      </c>
      <c r="D91" s="267" t="s">
        <v>325</v>
      </c>
      <c r="E91" s="17" t="s">
        <v>1</v>
      </c>
      <c r="F91" s="268">
        <v>0</v>
      </c>
      <c r="G91" s="34"/>
      <c r="H91" s="39"/>
    </row>
    <row r="92" spans="1:8" s="2" customFormat="1" ht="16.899999999999999" customHeight="1">
      <c r="A92" s="34"/>
      <c r="B92" s="39"/>
      <c r="C92" s="267" t="s">
        <v>234</v>
      </c>
      <c r="D92" s="267" t="s">
        <v>235</v>
      </c>
      <c r="E92" s="17" t="s">
        <v>1</v>
      </c>
      <c r="F92" s="268">
        <v>5216.2</v>
      </c>
      <c r="G92" s="34"/>
      <c r="H92" s="39"/>
    </row>
    <row r="93" spans="1:8" s="2" customFormat="1" ht="16.899999999999999" customHeight="1">
      <c r="A93" s="34"/>
      <c r="B93" s="39"/>
      <c r="C93" s="269" t="s">
        <v>1858</v>
      </c>
      <c r="D93" s="34"/>
      <c r="E93" s="34"/>
      <c r="F93" s="34"/>
      <c r="G93" s="34"/>
      <c r="H93" s="39"/>
    </row>
    <row r="94" spans="1:8" s="2" customFormat="1" ht="16.899999999999999" customHeight="1">
      <c r="A94" s="34"/>
      <c r="B94" s="39"/>
      <c r="C94" s="267" t="s">
        <v>322</v>
      </c>
      <c r="D94" s="267" t="s">
        <v>323</v>
      </c>
      <c r="E94" s="17" t="s">
        <v>232</v>
      </c>
      <c r="F94" s="268">
        <v>5216.2</v>
      </c>
      <c r="G94" s="34"/>
      <c r="H94" s="39"/>
    </row>
    <row r="95" spans="1:8" s="2" customFormat="1" ht="16.899999999999999" customHeight="1">
      <c r="A95" s="34"/>
      <c r="B95" s="39"/>
      <c r="C95" s="267" t="s">
        <v>319</v>
      </c>
      <c r="D95" s="267" t="s">
        <v>320</v>
      </c>
      <c r="E95" s="17" t="s">
        <v>232</v>
      </c>
      <c r="F95" s="268">
        <v>5216.2</v>
      </c>
      <c r="G95" s="34"/>
      <c r="H95" s="39"/>
    </row>
    <row r="96" spans="1:8" s="2" customFormat="1" ht="16.899999999999999" customHeight="1">
      <c r="A96" s="34"/>
      <c r="B96" s="39"/>
      <c r="C96" s="267" t="s">
        <v>326</v>
      </c>
      <c r="D96" s="267" t="s">
        <v>327</v>
      </c>
      <c r="E96" s="17" t="s">
        <v>241</v>
      </c>
      <c r="F96" s="268">
        <v>820.05899999999997</v>
      </c>
      <c r="G96" s="34"/>
      <c r="H96" s="39"/>
    </row>
    <row r="97" spans="1:8" s="2" customFormat="1" ht="16.899999999999999" customHeight="1">
      <c r="A97" s="34"/>
      <c r="B97" s="39"/>
      <c r="C97" s="263" t="s">
        <v>277</v>
      </c>
      <c r="D97" s="264" t="s">
        <v>277</v>
      </c>
      <c r="E97" s="265" t="s">
        <v>173</v>
      </c>
      <c r="F97" s="266">
        <v>475.05</v>
      </c>
      <c r="G97" s="34"/>
      <c r="H97" s="39"/>
    </row>
    <row r="98" spans="1:8" s="2" customFormat="1" ht="16.899999999999999" customHeight="1">
      <c r="A98" s="34"/>
      <c r="B98" s="39"/>
      <c r="C98" s="267" t="s">
        <v>1</v>
      </c>
      <c r="D98" s="267" t="s">
        <v>454</v>
      </c>
      <c r="E98" s="17" t="s">
        <v>1</v>
      </c>
      <c r="F98" s="268">
        <v>0</v>
      </c>
      <c r="G98" s="34"/>
      <c r="H98" s="39"/>
    </row>
    <row r="99" spans="1:8" s="2" customFormat="1" ht="16.899999999999999" customHeight="1">
      <c r="A99" s="34"/>
      <c r="B99" s="39"/>
      <c r="C99" s="267" t="s">
        <v>277</v>
      </c>
      <c r="D99" s="267" t="s">
        <v>808</v>
      </c>
      <c r="E99" s="17" t="s">
        <v>1</v>
      </c>
      <c r="F99" s="268">
        <v>475.05</v>
      </c>
      <c r="G99" s="34"/>
      <c r="H99" s="39"/>
    </row>
    <row r="100" spans="1:8" s="2" customFormat="1" ht="16.899999999999999" customHeight="1">
      <c r="A100" s="34"/>
      <c r="B100" s="39"/>
      <c r="C100" s="269" t="s">
        <v>1858</v>
      </c>
      <c r="D100" s="34"/>
      <c r="E100" s="34"/>
      <c r="F100" s="34"/>
      <c r="G100" s="34"/>
      <c r="H100" s="39"/>
    </row>
    <row r="101" spans="1:8" s="2" customFormat="1" ht="16.899999999999999" customHeight="1">
      <c r="A101" s="34"/>
      <c r="B101" s="39"/>
      <c r="C101" s="267" t="s">
        <v>805</v>
      </c>
      <c r="D101" s="267" t="s">
        <v>806</v>
      </c>
      <c r="E101" s="17" t="s">
        <v>173</v>
      </c>
      <c r="F101" s="268">
        <v>475.05</v>
      </c>
      <c r="G101" s="34"/>
      <c r="H101" s="39"/>
    </row>
    <row r="102" spans="1:8" s="2" customFormat="1" ht="16.899999999999999" customHeight="1">
      <c r="A102" s="34"/>
      <c r="B102" s="39"/>
      <c r="C102" s="267" t="s">
        <v>801</v>
      </c>
      <c r="D102" s="267" t="s">
        <v>802</v>
      </c>
      <c r="E102" s="17" t="s">
        <v>173</v>
      </c>
      <c r="F102" s="268">
        <v>475.05</v>
      </c>
      <c r="G102" s="34"/>
      <c r="H102" s="39"/>
    </row>
    <row r="103" spans="1:8" s="2" customFormat="1" ht="16.899999999999999" customHeight="1">
      <c r="A103" s="34"/>
      <c r="B103" s="39"/>
      <c r="C103" s="263" t="s">
        <v>262</v>
      </c>
      <c r="D103" s="264" t="s">
        <v>262</v>
      </c>
      <c r="E103" s="265" t="s">
        <v>241</v>
      </c>
      <c r="F103" s="266">
        <v>177.2</v>
      </c>
      <c r="G103" s="34"/>
      <c r="H103" s="39"/>
    </row>
    <row r="104" spans="1:8" s="2" customFormat="1" ht="16.899999999999999" customHeight="1">
      <c r="A104" s="34"/>
      <c r="B104" s="39"/>
      <c r="C104" s="267" t="s">
        <v>262</v>
      </c>
      <c r="D104" s="267" t="s">
        <v>439</v>
      </c>
      <c r="E104" s="17" t="s">
        <v>1</v>
      </c>
      <c r="F104" s="268">
        <v>177.2</v>
      </c>
      <c r="G104" s="34"/>
      <c r="H104" s="39"/>
    </row>
    <row r="105" spans="1:8" s="2" customFormat="1" ht="16.899999999999999" customHeight="1">
      <c r="A105" s="34"/>
      <c r="B105" s="39"/>
      <c r="C105" s="269" t="s">
        <v>1858</v>
      </c>
      <c r="D105" s="34"/>
      <c r="E105" s="34"/>
      <c r="F105" s="34"/>
      <c r="G105" s="34"/>
      <c r="H105" s="39"/>
    </row>
    <row r="106" spans="1:8" s="2" customFormat="1" ht="16.899999999999999" customHeight="1">
      <c r="A106" s="34"/>
      <c r="B106" s="39"/>
      <c r="C106" s="267" t="s">
        <v>436</v>
      </c>
      <c r="D106" s="267" t="s">
        <v>437</v>
      </c>
      <c r="E106" s="17" t="s">
        <v>241</v>
      </c>
      <c r="F106" s="268">
        <v>177.2</v>
      </c>
      <c r="G106" s="34"/>
      <c r="H106" s="39"/>
    </row>
    <row r="107" spans="1:8" s="2" customFormat="1" ht="16.899999999999999" customHeight="1">
      <c r="A107" s="34"/>
      <c r="B107" s="39"/>
      <c r="C107" s="267" t="s">
        <v>441</v>
      </c>
      <c r="D107" s="267" t="s">
        <v>442</v>
      </c>
      <c r="E107" s="17" t="s">
        <v>428</v>
      </c>
      <c r="F107" s="268">
        <v>336.68</v>
      </c>
      <c r="G107" s="34"/>
      <c r="H107" s="39"/>
    </row>
    <row r="108" spans="1:8" s="2" customFormat="1" ht="16.899999999999999" customHeight="1">
      <c r="A108" s="34"/>
      <c r="B108" s="39"/>
      <c r="C108" s="263" t="s">
        <v>258</v>
      </c>
      <c r="D108" s="264" t="s">
        <v>258</v>
      </c>
      <c r="E108" s="265" t="s">
        <v>241</v>
      </c>
      <c r="F108" s="266">
        <v>753.05100000000004</v>
      </c>
      <c r="G108" s="34"/>
      <c r="H108" s="39"/>
    </row>
    <row r="109" spans="1:8" s="2" customFormat="1" ht="22.5">
      <c r="A109" s="34"/>
      <c r="B109" s="39"/>
      <c r="C109" s="267" t="s">
        <v>258</v>
      </c>
      <c r="D109" s="267" t="s">
        <v>346</v>
      </c>
      <c r="E109" s="17" t="s">
        <v>1</v>
      </c>
      <c r="F109" s="268">
        <v>753.05100000000004</v>
      </c>
      <c r="G109" s="34"/>
      <c r="H109" s="39"/>
    </row>
    <row r="110" spans="1:8" s="2" customFormat="1" ht="16.899999999999999" customHeight="1">
      <c r="A110" s="34"/>
      <c r="B110" s="39"/>
      <c r="C110" s="269" t="s">
        <v>1858</v>
      </c>
      <c r="D110" s="34"/>
      <c r="E110" s="34"/>
      <c r="F110" s="34"/>
      <c r="G110" s="34"/>
      <c r="H110" s="39"/>
    </row>
    <row r="111" spans="1:8" s="2" customFormat="1" ht="22.5">
      <c r="A111" s="34"/>
      <c r="B111" s="39"/>
      <c r="C111" s="267" t="s">
        <v>343</v>
      </c>
      <c r="D111" s="267" t="s">
        <v>344</v>
      </c>
      <c r="E111" s="17" t="s">
        <v>241</v>
      </c>
      <c r="F111" s="268">
        <v>753.05100000000004</v>
      </c>
      <c r="G111" s="34"/>
      <c r="H111" s="39"/>
    </row>
    <row r="112" spans="1:8" s="2" customFormat="1" ht="22.5">
      <c r="A112" s="34"/>
      <c r="B112" s="39"/>
      <c r="C112" s="267" t="s">
        <v>412</v>
      </c>
      <c r="D112" s="267" t="s">
        <v>413</v>
      </c>
      <c r="E112" s="17" t="s">
        <v>241</v>
      </c>
      <c r="F112" s="268">
        <v>1012.801</v>
      </c>
      <c r="G112" s="34"/>
      <c r="H112" s="39"/>
    </row>
    <row r="113" spans="1:8" s="2" customFormat="1" ht="16.899999999999999" customHeight="1">
      <c r="A113" s="34"/>
      <c r="B113" s="39"/>
      <c r="C113" s="263" t="s">
        <v>264</v>
      </c>
      <c r="D113" s="264" t="s">
        <v>264</v>
      </c>
      <c r="E113" s="265" t="s">
        <v>241</v>
      </c>
      <c r="F113" s="266">
        <v>1012.801</v>
      </c>
      <c r="G113" s="34"/>
      <c r="H113" s="39"/>
    </row>
    <row r="114" spans="1:8" s="2" customFormat="1" ht="16.899999999999999" customHeight="1">
      <c r="A114" s="34"/>
      <c r="B114" s="39"/>
      <c r="C114" s="267" t="s">
        <v>264</v>
      </c>
      <c r="D114" s="267" t="s">
        <v>415</v>
      </c>
      <c r="E114" s="17" t="s">
        <v>1</v>
      </c>
      <c r="F114" s="268">
        <v>1012.801</v>
      </c>
      <c r="G114" s="34"/>
      <c r="H114" s="39"/>
    </row>
    <row r="115" spans="1:8" s="2" customFormat="1" ht="16.899999999999999" customHeight="1">
      <c r="A115" s="34"/>
      <c r="B115" s="39"/>
      <c r="C115" s="269" t="s">
        <v>1858</v>
      </c>
      <c r="D115" s="34"/>
      <c r="E115" s="34"/>
      <c r="F115" s="34"/>
      <c r="G115" s="34"/>
      <c r="H115" s="39"/>
    </row>
    <row r="116" spans="1:8" s="2" customFormat="1" ht="22.5">
      <c r="A116" s="34"/>
      <c r="B116" s="39"/>
      <c r="C116" s="267" t="s">
        <v>412</v>
      </c>
      <c r="D116" s="267" t="s">
        <v>413</v>
      </c>
      <c r="E116" s="17" t="s">
        <v>241</v>
      </c>
      <c r="F116" s="268">
        <v>1012.801</v>
      </c>
      <c r="G116" s="34"/>
      <c r="H116" s="39"/>
    </row>
    <row r="117" spans="1:8" s="2" customFormat="1" ht="16.899999999999999" customHeight="1">
      <c r="A117" s="34"/>
      <c r="B117" s="39"/>
      <c r="C117" s="267" t="s">
        <v>422</v>
      </c>
      <c r="D117" s="267" t="s">
        <v>423</v>
      </c>
      <c r="E117" s="17" t="s">
        <v>241</v>
      </c>
      <c r="F117" s="268">
        <v>1012.801</v>
      </c>
      <c r="G117" s="34"/>
      <c r="H117" s="39"/>
    </row>
    <row r="118" spans="1:8" s="2" customFormat="1" ht="16.899999999999999" customHeight="1">
      <c r="A118" s="34"/>
      <c r="B118" s="39"/>
      <c r="C118" s="267" t="s">
        <v>426</v>
      </c>
      <c r="D118" s="267" t="s">
        <v>427</v>
      </c>
      <c r="E118" s="17" t="s">
        <v>428</v>
      </c>
      <c r="F118" s="268">
        <v>1721.7619999999999</v>
      </c>
      <c r="G118" s="34"/>
      <c r="H118" s="39"/>
    </row>
    <row r="119" spans="1:8" s="2" customFormat="1" ht="16.899999999999999" customHeight="1">
      <c r="A119" s="34"/>
      <c r="B119" s="39"/>
      <c r="C119" s="267" t="s">
        <v>432</v>
      </c>
      <c r="D119" s="267" t="s">
        <v>433</v>
      </c>
      <c r="E119" s="17" t="s">
        <v>241</v>
      </c>
      <c r="F119" s="268">
        <v>1012.801</v>
      </c>
      <c r="G119" s="34"/>
      <c r="H119" s="39"/>
    </row>
    <row r="120" spans="1:8" s="2" customFormat="1" ht="16.899999999999999" customHeight="1">
      <c r="A120" s="34"/>
      <c r="B120" s="39"/>
      <c r="C120" s="263" t="s">
        <v>240</v>
      </c>
      <c r="D120" s="264" t="s">
        <v>240</v>
      </c>
      <c r="E120" s="265" t="s">
        <v>241</v>
      </c>
      <c r="F120" s="266">
        <v>93.3</v>
      </c>
      <c r="G120" s="34"/>
      <c r="H120" s="39"/>
    </row>
    <row r="121" spans="1:8" s="2" customFormat="1" ht="16.899999999999999" customHeight="1">
      <c r="A121" s="34"/>
      <c r="B121" s="39"/>
      <c r="C121" s="267" t="s">
        <v>1</v>
      </c>
      <c r="D121" s="267" t="s">
        <v>222</v>
      </c>
      <c r="E121" s="17" t="s">
        <v>1</v>
      </c>
      <c r="F121" s="268">
        <v>0</v>
      </c>
      <c r="G121" s="34"/>
      <c r="H121" s="39"/>
    </row>
    <row r="122" spans="1:8" s="2" customFormat="1" ht="16.899999999999999" customHeight="1">
      <c r="A122" s="34"/>
      <c r="B122" s="39"/>
      <c r="C122" s="267" t="s">
        <v>240</v>
      </c>
      <c r="D122" s="267" t="s">
        <v>342</v>
      </c>
      <c r="E122" s="17" t="s">
        <v>1</v>
      </c>
      <c r="F122" s="268">
        <v>93.3</v>
      </c>
      <c r="G122" s="34"/>
      <c r="H122" s="39"/>
    </row>
    <row r="123" spans="1:8" s="2" customFormat="1" ht="16.899999999999999" customHeight="1">
      <c r="A123" s="34"/>
      <c r="B123" s="39"/>
      <c r="C123" s="269" t="s">
        <v>1858</v>
      </c>
      <c r="D123" s="34"/>
      <c r="E123" s="34"/>
      <c r="F123" s="34"/>
      <c r="G123" s="34"/>
      <c r="H123" s="39"/>
    </row>
    <row r="124" spans="1:8" s="2" customFormat="1" ht="16.899999999999999" customHeight="1">
      <c r="A124" s="34"/>
      <c r="B124" s="39"/>
      <c r="C124" s="267" t="s">
        <v>339</v>
      </c>
      <c r="D124" s="267" t="s">
        <v>340</v>
      </c>
      <c r="E124" s="17" t="s">
        <v>241</v>
      </c>
      <c r="F124" s="268">
        <v>93.3</v>
      </c>
      <c r="G124" s="34"/>
      <c r="H124" s="39"/>
    </row>
    <row r="125" spans="1:8" s="2" customFormat="1" ht="16.899999999999999" customHeight="1">
      <c r="A125" s="34"/>
      <c r="B125" s="39"/>
      <c r="C125" s="267" t="s">
        <v>407</v>
      </c>
      <c r="D125" s="267" t="s">
        <v>408</v>
      </c>
      <c r="E125" s="17" t="s">
        <v>241</v>
      </c>
      <c r="F125" s="268">
        <v>186.6</v>
      </c>
      <c r="G125" s="34"/>
      <c r="H125" s="39"/>
    </row>
    <row r="126" spans="1:8" s="2" customFormat="1" ht="16.899999999999999" customHeight="1">
      <c r="A126" s="34"/>
      <c r="B126" s="39"/>
      <c r="C126" s="267" t="s">
        <v>417</v>
      </c>
      <c r="D126" s="267" t="s">
        <v>418</v>
      </c>
      <c r="E126" s="17" t="s">
        <v>241</v>
      </c>
      <c r="F126" s="268">
        <v>186.6</v>
      </c>
      <c r="G126" s="34"/>
      <c r="H126" s="39"/>
    </row>
    <row r="127" spans="1:8" s="2" customFormat="1" ht="16.899999999999999" customHeight="1">
      <c r="A127" s="34"/>
      <c r="B127" s="39"/>
      <c r="C127" s="263" t="s">
        <v>271</v>
      </c>
      <c r="D127" s="264" t="s">
        <v>271</v>
      </c>
      <c r="E127" s="265" t="s">
        <v>232</v>
      </c>
      <c r="F127" s="266">
        <v>4085.2</v>
      </c>
      <c r="G127" s="34"/>
      <c r="H127" s="39"/>
    </row>
    <row r="128" spans="1:8" s="2" customFormat="1" ht="16.899999999999999" customHeight="1">
      <c r="A128" s="34"/>
      <c r="B128" s="39"/>
      <c r="C128" s="267" t="s">
        <v>271</v>
      </c>
      <c r="D128" s="267" t="s">
        <v>465</v>
      </c>
      <c r="E128" s="17" t="s">
        <v>1</v>
      </c>
      <c r="F128" s="268">
        <v>4085.2</v>
      </c>
      <c r="G128" s="34"/>
      <c r="H128" s="39"/>
    </row>
    <row r="129" spans="1:8" s="2" customFormat="1" ht="16.899999999999999" customHeight="1">
      <c r="A129" s="34"/>
      <c r="B129" s="39"/>
      <c r="C129" s="269" t="s">
        <v>1858</v>
      </c>
      <c r="D129" s="34"/>
      <c r="E129" s="34"/>
      <c r="F129" s="34"/>
      <c r="G129" s="34"/>
      <c r="H129" s="39"/>
    </row>
    <row r="130" spans="1:8" s="2" customFormat="1" ht="16.899999999999999" customHeight="1">
      <c r="A130" s="34"/>
      <c r="B130" s="39"/>
      <c r="C130" s="267" t="s">
        <v>462</v>
      </c>
      <c r="D130" s="267" t="s">
        <v>463</v>
      </c>
      <c r="E130" s="17" t="s">
        <v>232</v>
      </c>
      <c r="F130" s="268">
        <v>4085.2</v>
      </c>
      <c r="G130" s="34"/>
      <c r="H130" s="39"/>
    </row>
    <row r="131" spans="1:8" s="2" customFormat="1" ht="16.899999999999999" customHeight="1">
      <c r="A131" s="34"/>
      <c r="B131" s="39"/>
      <c r="C131" s="267" t="s">
        <v>810</v>
      </c>
      <c r="D131" s="267" t="s">
        <v>811</v>
      </c>
      <c r="E131" s="17" t="s">
        <v>232</v>
      </c>
      <c r="F131" s="268">
        <v>4085.2</v>
      </c>
      <c r="G131" s="34"/>
      <c r="H131" s="39"/>
    </row>
    <row r="132" spans="1:8" s="2" customFormat="1" ht="16.899999999999999" customHeight="1">
      <c r="A132" s="34"/>
      <c r="B132" s="39"/>
      <c r="C132" s="263" t="s">
        <v>245</v>
      </c>
      <c r="D132" s="264" t="s">
        <v>245</v>
      </c>
      <c r="E132" s="265" t="s">
        <v>232</v>
      </c>
      <c r="F132" s="266">
        <v>181.7</v>
      </c>
      <c r="G132" s="34"/>
      <c r="H132" s="39"/>
    </row>
    <row r="133" spans="1:8" s="2" customFormat="1" ht="16.899999999999999" customHeight="1">
      <c r="A133" s="34"/>
      <c r="B133" s="39"/>
      <c r="C133" s="267" t="s">
        <v>1</v>
      </c>
      <c r="D133" s="267" t="s">
        <v>454</v>
      </c>
      <c r="E133" s="17" t="s">
        <v>1</v>
      </c>
      <c r="F133" s="268">
        <v>0</v>
      </c>
      <c r="G133" s="34"/>
      <c r="H133" s="39"/>
    </row>
    <row r="134" spans="1:8" s="2" customFormat="1" ht="16.899999999999999" customHeight="1">
      <c r="A134" s="34"/>
      <c r="B134" s="39"/>
      <c r="C134" s="267" t="s">
        <v>1</v>
      </c>
      <c r="D134" s="267" t="s">
        <v>701</v>
      </c>
      <c r="E134" s="17" t="s">
        <v>1</v>
      </c>
      <c r="F134" s="268">
        <v>0</v>
      </c>
      <c r="G134" s="34"/>
      <c r="H134" s="39"/>
    </row>
    <row r="135" spans="1:8" s="2" customFormat="1" ht="16.899999999999999" customHeight="1">
      <c r="A135" s="34"/>
      <c r="B135" s="39"/>
      <c r="C135" s="267" t="s">
        <v>245</v>
      </c>
      <c r="D135" s="267" t="s">
        <v>246</v>
      </c>
      <c r="E135" s="17" t="s">
        <v>1</v>
      </c>
      <c r="F135" s="268">
        <v>181.7</v>
      </c>
      <c r="G135" s="34"/>
      <c r="H135" s="39"/>
    </row>
    <row r="136" spans="1:8" s="2" customFormat="1" ht="16.899999999999999" customHeight="1">
      <c r="A136" s="34"/>
      <c r="B136" s="39"/>
      <c r="C136" s="269" t="s">
        <v>1858</v>
      </c>
      <c r="D136" s="34"/>
      <c r="E136" s="34"/>
      <c r="F136" s="34"/>
      <c r="G136" s="34"/>
      <c r="H136" s="39"/>
    </row>
    <row r="137" spans="1:8" s="2" customFormat="1" ht="16.899999999999999" customHeight="1">
      <c r="A137" s="34"/>
      <c r="B137" s="39"/>
      <c r="C137" s="267" t="s">
        <v>709</v>
      </c>
      <c r="D137" s="267" t="s">
        <v>710</v>
      </c>
      <c r="E137" s="17" t="s">
        <v>232</v>
      </c>
      <c r="F137" s="268">
        <v>181.7</v>
      </c>
      <c r="G137" s="34"/>
      <c r="H137" s="39"/>
    </row>
    <row r="138" spans="1:8" s="2" customFormat="1" ht="22.5">
      <c r="A138" s="34"/>
      <c r="B138" s="39"/>
      <c r="C138" s="267" t="s">
        <v>343</v>
      </c>
      <c r="D138" s="267" t="s">
        <v>344</v>
      </c>
      <c r="E138" s="17" t="s">
        <v>241</v>
      </c>
      <c r="F138" s="268">
        <v>753.05100000000004</v>
      </c>
      <c r="G138" s="34"/>
      <c r="H138" s="39"/>
    </row>
    <row r="139" spans="1:8" s="2" customFormat="1" ht="16.899999999999999" customHeight="1">
      <c r="A139" s="34"/>
      <c r="B139" s="39"/>
      <c r="C139" s="267" t="s">
        <v>462</v>
      </c>
      <c r="D139" s="267" t="s">
        <v>463</v>
      </c>
      <c r="E139" s="17" t="s">
        <v>232</v>
      </c>
      <c r="F139" s="268">
        <v>4085.2</v>
      </c>
      <c r="G139" s="34"/>
      <c r="H139" s="39"/>
    </row>
    <row r="140" spans="1:8" s="2" customFormat="1" ht="16.899999999999999" customHeight="1">
      <c r="A140" s="34"/>
      <c r="B140" s="39"/>
      <c r="C140" s="267" t="s">
        <v>577</v>
      </c>
      <c r="D140" s="267" t="s">
        <v>578</v>
      </c>
      <c r="E140" s="17" t="s">
        <v>232</v>
      </c>
      <c r="F140" s="268">
        <v>6265.72</v>
      </c>
      <c r="G140" s="34"/>
      <c r="H140" s="39"/>
    </row>
    <row r="141" spans="1:8" s="2" customFormat="1" ht="16.899999999999999" customHeight="1">
      <c r="A141" s="34"/>
      <c r="B141" s="39"/>
      <c r="C141" s="267" t="s">
        <v>666</v>
      </c>
      <c r="D141" s="267" t="s">
        <v>667</v>
      </c>
      <c r="E141" s="17" t="s">
        <v>232</v>
      </c>
      <c r="F141" s="268">
        <v>3394.5</v>
      </c>
      <c r="G141" s="34"/>
      <c r="H141" s="39"/>
    </row>
    <row r="142" spans="1:8" s="2" customFormat="1" ht="16.899999999999999" customHeight="1">
      <c r="A142" s="34"/>
      <c r="B142" s="39"/>
      <c r="C142" s="267" t="s">
        <v>675</v>
      </c>
      <c r="D142" s="267" t="s">
        <v>676</v>
      </c>
      <c r="E142" s="17" t="s">
        <v>232</v>
      </c>
      <c r="F142" s="268">
        <v>4389.6400000000003</v>
      </c>
      <c r="G142" s="34"/>
      <c r="H142" s="39"/>
    </row>
    <row r="143" spans="1:8" s="2" customFormat="1" ht="22.5">
      <c r="A143" s="34"/>
      <c r="B143" s="39"/>
      <c r="C143" s="267" t="s">
        <v>689</v>
      </c>
      <c r="D143" s="267" t="s">
        <v>690</v>
      </c>
      <c r="E143" s="17" t="s">
        <v>232</v>
      </c>
      <c r="F143" s="268">
        <v>253.6</v>
      </c>
      <c r="G143" s="34"/>
      <c r="H143" s="39"/>
    </row>
    <row r="144" spans="1:8" s="2" customFormat="1" ht="16.899999999999999" customHeight="1">
      <c r="A144" s="34"/>
      <c r="B144" s="39"/>
      <c r="C144" s="263" t="s">
        <v>248</v>
      </c>
      <c r="D144" s="264" t="s">
        <v>248</v>
      </c>
      <c r="E144" s="265" t="s">
        <v>232</v>
      </c>
      <c r="F144" s="266">
        <v>71.900000000000006</v>
      </c>
      <c r="G144" s="34"/>
      <c r="H144" s="39"/>
    </row>
    <row r="145" spans="1:8" s="2" customFormat="1" ht="16.899999999999999" customHeight="1">
      <c r="A145" s="34"/>
      <c r="B145" s="39"/>
      <c r="C145" s="267" t="s">
        <v>1</v>
      </c>
      <c r="D145" s="267" t="s">
        <v>454</v>
      </c>
      <c r="E145" s="17" t="s">
        <v>1</v>
      </c>
      <c r="F145" s="268">
        <v>0</v>
      </c>
      <c r="G145" s="34"/>
      <c r="H145" s="39"/>
    </row>
    <row r="146" spans="1:8" s="2" customFormat="1" ht="16.899999999999999" customHeight="1">
      <c r="A146" s="34"/>
      <c r="B146" s="39"/>
      <c r="C146" s="267" t="s">
        <v>1</v>
      </c>
      <c r="D146" s="267" t="s">
        <v>701</v>
      </c>
      <c r="E146" s="17" t="s">
        <v>1</v>
      </c>
      <c r="F146" s="268">
        <v>0</v>
      </c>
      <c r="G146" s="34"/>
      <c r="H146" s="39"/>
    </row>
    <row r="147" spans="1:8" s="2" customFormat="1" ht="16.899999999999999" customHeight="1">
      <c r="A147" s="34"/>
      <c r="B147" s="39"/>
      <c r="C147" s="267" t="s">
        <v>248</v>
      </c>
      <c r="D147" s="267" t="s">
        <v>249</v>
      </c>
      <c r="E147" s="17" t="s">
        <v>1</v>
      </c>
      <c r="F147" s="268">
        <v>71.900000000000006</v>
      </c>
      <c r="G147" s="34"/>
      <c r="H147" s="39"/>
    </row>
    <row r="148" spans="1:8" s="2" customFormat="1" ht="16.899999999999999" customHeight="1">
      <c r="A148" s="34"/>
      <c r="B148" s="39"/>
      <c r="C148" s="269" t="s">
        <v>1858</v>
      </c>
      <c r="D148" s="34"/>
      <c r="E148" s="34"/>
      <c r="F148" s="34"/>
      <c r="G148" s="34"/>
      <c r="H148" s="39"/>
    </row>
    <row r="149" spans="1:8" s="2" customFormat="1" ht="16.899999999999999" customHeight="1">
      <c r="A149" s="34"/>
      <c r="B149" s="39"/>
      <c r="C149" s="267" t="s">
        <v>713</v>
      </c>
      <c r="D149" s="267" t="s">
        <v>714</v>
      </c>
      <c r="E149" s="17" t="s">
        <v>232</v>
      </c>
      <c r="F149" s="268">
        <v>71.900000000000006</v>
      </c>
      <c r="G149" s="34"/>
      <c r="H149" s="39"/>
    </row>
    <row r="150" spans="1:8" s="2" customFormat="1" ht="22.5">
      <c r="A150" s="34"/>
      <c r="B150" s="39"/>
      <c r="C150" s="267" t="s">
        <v>343</v>
      </c>
      <c r="D150" s="267" t="s">
        <v>344</v>
      </c>
      <c r="E150" s="17" t="s">
        <v>241</v>
      </c>
      <c r="F150" s="268">
        <v>753.05100000000004</v>
      </c>
      <c r="G150" s="34"/>
      <c r="H150" s="39"/>
    </row>
    <row r="151" spans="1:8" s="2" customFormat="1" ht="16.899999999999999" customHeight="1">
      <c r="A151" s="34"/>
      <c r="B151" s="39"/>
      <c r="C151" s="267" t="s">
        <v>462</v>
      </c>
      <c r="D151" s="267" t="s">
        <v>463</v>
      </c>
      <c r="E151" s="17" t="s">
        <v>232</v>
      </c>
      <c r="F151" s="268">
        <v>4085.2</v>
      </c>
      <c r="G151" s="34"/>
      <c r="H151" s="39"/>
    </row>
    <row r="152" spans="1:8" s="2" customFormat="1" ht="16.899999999999999" customHeight="1">
      <c r="A152" s="34"/>
      <c r="B152" s="39"/>
      <c r="C152" s="267" t="s">
        <v>577</v>
      </c>
      <c r="D152" s="267" t="s">
        <v>578</v>
      </c>
      <c r="E152" s="17" t="s">
        <v>232</v>
      </c>
      <c r="F152" s="268">
        <v>6265.72</v>
      </c>
      <c r="G152" s="34"/>
      <c r="H152" s="39"/>
    </row>
    <row r="153" spans="1:8" s="2" customFormat="1" ht="16.899999999999999" customHeight="1">
      <c r="A153" s="34"/>
      <c r="B153" s="39"/>
      <c r="C153" s="267" t="s">
        <v>666</v>
      </c>
      <c r="D153" s="267" t="s">
        <v>667</v>
      </c>
      <c r="E153" s="17" t="s">
        <v>232</v>
      </c>
      <c r="F153" s="268">
        <v>3394.5</v>
      </c>
      <c r="G153" s="34"/>
      <c r="H153" s="39"/>
    </row>
    <row r="154" spans="1:8" s="2" customFormat="1" ht="16.899999999999999" customHeight="1">
      <c r="A154" s="34"/>
      <c r="B154" s="39"/>
      <c r="C154" s="267" t="s">
        <v>675</v>
      </c>
      <c r="D154" s="267" t="s">
        <v>676</v>
      </c>
      <c r="E154" s="17" t="s">
        <v>232</v>
      </c>
      <c r="F154" s="268">
        <v>4389.6400000000003</v>
      </c>
      <c r="G154" s="34"/>
      <c r="H154" s="39"/>
    </row>
    <row r="155" spans="1:8" s="2" customFormat="1" ht="22.5">
      <c r="A155" s="34"/>
      <c r="B155" s="39"/>
      <c r="C155" s="267" t="s">
        <v>689</v>
      </c>
      <c r="D155" s="267" t="s">
        <v>690</v>
      </c>
      <c r="E155" s="17" t="s">
        <v>232</v>
      </c>
      <c r="F155" s="268">
        <v>253.6</v>
      </c>
      <c r="G155" s="34"/>
      <c r="H155" s="39"/>
    </row>
    <row r="156" spans="1:8" s="2" customFormat="1" ht="16.899999999999999" customHeight="1">
      <c r="A156" s="34"/>
      <c r="B156" s="39"/>
      <c r="C156" s="263" t="s">
        <v>243</v>
      </c>
      <c r="D156" s="264" t="s">
        <v>243</v>
      </c>
      <c r="E156" s="265" t="s">
        <v>232</v>
      </c>
      <c r="F156" s="266">
        <v>2906.8</v>
      </c>
      <c r="G156" s="34"/>
      <c r="H156" s="39"/>
    </row>
    <row r="157" spans="1:8" s="2" customFormat="1" ht="16.899999999999999" customHeight="1">
      <c r="A157" s="34"/>
      <c r="B157" s="39"/>
      <c r="C157" s="267" t="s">
        <v>1</v>
      </c>
      <c r="D157" s="267" t="s">
        <v>454</v>
      </c>
      <c r="E157" s="17" t="s">
        <v>1</v>
      </c>
      <c r="F157" s="268">
        <v>0</v>
      </c>
      <c r="G157" s="34"/>
      <c r="H157" s="39"/>
    </row>
    <row r="158" spans="1:8" s="2" customFormat="1" ht="16.899999999999999" customHeight="1">
      <c r="A158" s="34"/>
      <c r="B158" s="39"/>
      <c r="C158" s="267" t="s">
        <v>1</v>
      </c>
      <c r="D158" s="267" t="s">
        <v>701</v>
      </c>
      <c r="E158" s="17" t="s">
        <v>1</v>
      </c>
      <c r="F158" s="268">
        <v>0</v>
      </c>
      <c r="G158" s="34"/>
      <c r="H158" s="39"/>
    </row>
    <row r="159" spans="1:8" s="2" customFormat="1" ht="16.899999999999999" customHeight="1">
      <c r="A159" s="34"/>
      <c r="B159" s="39"/>
      <c r="C159" s="267" t="s">
        <v>243</v>
      </c>
      <c r="D159" s="267" t="s">
        <v>244</v>
      </c>
      <c r="E159" s="17" t="s">
        <v>1</v>
      </c>
      <c r="F159" s="268">
        <v>2906.8</v>
      </c>
      <c r="G159" s="34"/>
      <c r="H159" s="39"/>
    </row>
    <row r="160" spans="1:8" s="2" customFormat="1" ht="16.899999999999999" customHeight="1">
      <c r="A160" s="34"/>
      <c r="B160" s="39"/>
      <c r="C160" s="269" t="s">
        <v>1858</v>
      </c>
      <c r="D160" s="34"/>
      <c r="E160" s="34"/>
      <c r="F160" s="34"/>
      <c r="G160" s="34"/>
      <c r="H160" s="39"/>
    </row>
    <row r="161" spans="1:8" s="2" customFormat="1" ht="16.899999999999999" customHeight="1">
      <c r="A161" s="34"/>
      <c r="B161" s="39"/>
      <c r="C161" s="267" t="s">
        <v>704</v>
      </c>
      <c r="D161" s="267" t="s">
        <v>705</v>
      </c>
      <c r="E161" s="17" t="s">
        <v>232</v>
      </c>
      <c r="F161" s="268">
        <v>2906.8</v>
      </c>
      <c r="G161" s="34"/>
      <c r="H161" s="39"/>
    </row>
    <row r="162" spans="1:8" s="2" customFormat="1" ht="22.5">
      <c r="A162" s="34"/>
      <c r="B162" s="39"/>
      <c r="C162" s="267" t="s">
        <v>343</v>
      </c>
      <c r="D162" s="267" t="s">
        <v>344</v>
      </c>
      <c r="E162" s="17" t="s">
        <v>241</v>
      </c>
      <c r="F162" s="268">
        <v>753.05100000000004</v>
      </c>
      <c r="G162" s="34"/>
      <c r="H162" s="39"/>
    </row>
    <row r="163" spans="1:8" s="2" customFormat="1" ht="16.899999999999999" customHeight="1">
      <c r="A163" s="34"/>
      <c r="B163" s="39"/>
      <c r="C163" s="267" t="s">
        <v>462</v>
      </c>
      <c r="D163" s="267" t="s">
        <v>463</v>
      </c>
      <c r="E163" s="17" t="s">
        <v>232</v>
      </c>
      <c r="F163" s="268">
        <v>4085.2</v>
      </c>
      <c r="G163" s="34"/>
      <c r="H163" s="39"/>
    </row>
    <row r="164" spans="1:8" s="2" customFormat="1" ht="16.899999999999999" customHeight="1">
      <c r="A164" s="34"/>
      <c r="B164" s="39"/>
      <c r="C164" s="267" t="s">
        <v>577</v>
      </c>
      <c r="D164" s="267" t="s">
        <v>578</v>
      </c>
      <c r="E164" s="17" t="s">
        <v>232</v>
      </c>
      <c r="F164" s="268">
        <v>6265.72</v>
      </c>
      <c r="G164" s="34"/>
      <c r="H164" s="39"/>
    </row>
    <row r="165" spans="1:8" s="2" customFormat="1" ht="16.899999999999999" customHeight="1">
      <c r="A165" s="34"/>
      <c r="B165" s="39"/>
      <c r="C165" s="267" t="s">
        <v>666</v>
      </c>
      <c r="D165" s="267" t="s">
        <v>667</v>
      </c>
      <c r="E165" s="17" t="s">
        <v>232</v>
      </c>
      <c r="F165" s="268">
        <v>3394.5</v>
      </c>
      <c r="G165" s="34"/>
      <c r="H165" s="39"/>
    </row>
    <row r="166" spans="1:8" s="2" customFormat="1" ht="16.899999999999999" customHeight="1">
      <c r="A166" s="34"/>
      <c r="B166" s="39"/>
      <c r="C166" s="267" t="s">
        <v>675</v>
      </c>
      <c r="D166" s="267" t="s">
        <v>676</v>
      </c>
      <c r="E166" s="17" t="s">
        <v>232</v>
      </c>
      <c r="F166" s="268">
        <v>4389.6400000000003</v>
      </c>
      <c r="G166" s="34"/>
      <c r="H166" s="39"/>
    </row>
    <row r="167" spans="1:8" s="2" customFormat="1" ht="16.899999999999999" customHeight="1">
      <c r="A167" s="34"/>
      <c r="B167" s="39"/>
      <c r="C167" s="267" t="s">
        <v>694</v>
      </c>
      <c r="D167" s="267" t="s">
        <v>695</v>
      </c>
      <c r="E167" s="17" t="s">
        <v>232</v>
      </c>
      <c r="F167" s="268">
        <v>2906.8</v>
      </c>
      <c r="G167" s="34"/>
      <c r="H167" s="39"/>
    </row>
    <row r="168" spans="1:8" s="2" customFormat="1" ht="16.899999999999999" customHeight="1">
      <c r="A168" s="34"/>
      <c r="B168" s="39"/>
      <c r="C168" s="263" t="s">
        <v>268</v>
      </c>
      <c r="D168" s="264" t="s">
        <v>268</v>
      </c>
      <c r="E168" s="265" t="s">
        <v>232</v>
      </c>
      <c r="F168" s="266">
        <v>12</v>
      </c>
      <c r="G168" s="34"/>
      <c r="H168" s="39"/>
    </row>
    <row r="169" spans="1:8" s="2" customFormat="1" ht="16.899999999999999" customHeight="1">
      <c r="A169" s="34"/>
      <c r="B169" s="39"/>
      <c r="C169" s="267" t="s">
        <v>268</v>
      </c>
      <c r="D169" s="267" t="s">
        <v>209</v>
      </c>
      <c r="E169" s="17" t="s">
        <v>1</v>
      </c>
      <c r="F169" s="268">
        <v>12</v>
      </c>
      <c r="G169" s="34"/>
      <c r="H169" s="39"/>
    </row>
    <row r="170" spans="1:8" s="2" customFormat="1" ht="16.899999999999999" customHeight="1">
      <c r="A170" s="34"/>
      <c r="B170" s="39"/>
      <c r="C170" s="269" t="s">
        <v>1858</v>
      </c>
      <c r="D170" s="34"/>
      <c r="E170" s="34"/>
      <c r="F170" s="34"/>
      <c r="G170" s="34"/>
      <c r="H170" s="39"/>
    </row>
    <row r="171" spans="1:8" s="2" customFormat="1" ht="16.899999999999999" customHeight="1">
      <c r="A171" s="34"/>
      <c r="B171" s="39"/>
      <c r="C171" s="267" t="s">
        <v>471</v>
      </c>
      <c r="D171" s="267" t="s">
        <v>472</v>
      </c>
      <c r="E171" s="17" t="s">
        <v>232</v>
      </c>
      <c r="F171" s="268">
        <v>54</v>
      </c>
      <c r="G171" s="34"/>
      <c r="H171" s="39"/>
    </row>
    <row r="172" spans="1:8" s="2" customFormat="1" ht="16.899999999999999" customHeight="1">
      <c r="A172" s="34"/>
      <c r="B172" s="39"/>
      <c r="C172" s="267" t="s">
        <v>446</v>
      </c>
      <c r="D172" s="267" t="s">
        <v>447</v>
      </c>
      <c r="E172" s="17" t="s">
        <v>232</v>
      </c>
      <c r="F172" s="268">
        <v>1604</v>
      </c>
      <c r="G172" s="34"/>
      <c r="H172" s="39"/>
    </row>
    <row r="173" spans="1:8" s="2" customFormat="1" ht="16.899999999999999" customHeight="1">
      <c r="A173" s="34"/>
      <c r="B173" s="39"/>
      <c r="C173" s="267" t="s">
        <v>511</v>
      </c>
      <c r="D173" s="267" t="s">
        <v>512</v>
      </c>
      <c r="E173" s="17" t="s">
        <v>232</v>
      </c>
      <c r="F173" s="268">
        <v>54</v>
      </c>
      <c r="G173" s="34"/>
      <c r="H173" s="39"/>
    </row>
    <row r="174" spans="1:8" s="2" customFormat="1" ht="16.899999999999999" customHeight="1">
      <c r="A174" s="34"/>
      <c r="B174" s="39"/>
      <c r="C174" s="267" t="s">
        <v>526</v>
      </c>
      <c r="D174" s="267" t="s">
        <v>527</v>
      </c>
      <c r="E174" s="17" t="s">
        <v>232</v>
      </c>
      <c r="F174" s="268">
        <v>54</v>
      </c>
      <c r="G174" s="34"/>
      <c r="H174" s="39"/>
    </row>
    <row r="175" spans="1:8" s="2" customFormat="1" ht="16.899999999999999" customHeight="1">
      <c r="A175" s="34"/>
      <c r="B175" s="39"/>
      <c r="C175" s="267" t="s">
        <v>531</v>
      </c>
      <c r="D175" s="267" t="s">
        <v>532</v>
      </c>
      <c r="E175" s="17" t="s">
        <v>241</v>
      </c>
      <c r="F175" s="268">
        <v>8.1</v>
      </c>
      <c r="G175" s="34"/>
      <c r="H175" s="39"/>
    </row>
    <row r="176" spans="1:8" s="2" customFormat="1" ht="16.899999999999999" customHeight="1">
      <c r="A176" s="34"/>
      <c r="B176" s="39"/>
      <c r="C176" s="263" t="s">
        <v>269</v>
      </c>
      <c r="D176" s="264" t="s">
        <v>269</v>
      </c>
      <c r="E176" s="265" t="s">
        <v>232</v>
      </c>
      <c r="F176" s="266">
        <v>1604</v>
      </c>
      <c r="G176" s="34"/>
      <c r="H176" s="39"/>
    </row>
    <row r="177" spans="1:8" s="2" customFormat="1" ht="16.899999999999999" customHeight="1">
      <c r="A177" s="34"/>
      <c r="B177" s="39"/>
      <c r="C177" s="267" t="s">
        <v>269</v>
      </c>
      <c r="D177" s="267" t="s">
        <v>449</v>
      </c>
      <c r="E177" s="17" t="s">
        <v>1</v>
      </c>
      <c r="F177" s="268">
        <v>1604</v>
      </c>
      <c r="G177" s="34"/>
      <c r="H177" s="39"/>
    </row>
    <row r="178" spans="1:8" s="2" customFormat="1" ht="16.899999999999999" customHeight="1">
      <c r="A178" s="34"/>
      <c r="B178" s="39"/>
      <c r="C178" s="269" t="s">
        <v>1858</v>
      </c>
      <c r="D178" s="34"/>
      <c r="E178" s="34"/>
      <c r="F178" s="34"/>
      <c r="G178" s="34"/>
      <c r="H178" s="39"/>
    </row>
    <row r="179" spans="1:8" s="2" customFormat="1" ht="16.899999999999999" customHeight="1">
      <c r="A179" s="34"/>
      <c r="B179" s="39"/>
      <c r="C179" s="267" t="s">
        <v>446</v>
      </c>
      <c r="D179" s="267" t="s">
        <v>447</v>
      </c>
      <c r="E179" s="17" t="s">
        <v>232</v>
      </c>
      <c r="F179" s="268">
        <v>1604</v>
      </c>
      <c r="G179" s="34"/>
      <c r="H179" s="39"/>
    </row>
    <row r="180" spans="1:8" s="2" customFormat="1" ht="16.899999999999999" customHeight="1">
      <c r="A180" s="34"/>
      <c r="B180" s="39"/>
      <c r="C180" s="267" t="s">
        <v>475</v>
      </c>
      <c r="D180" s="267" t="s">
        <v>476</v>
      </c>
      <c r="E180" s="17" t="s">
        <v>232</v>
      </c>
      <c r="F180" s="268">
        <v>1604</v>
      </c>
      <c r="G180" s="34"/>
      <c r="H180" s="39"/>
    </row>
    <row r="181" spans="1:8" s="2" customFormat="1" ht="16.899999999999999" customHeight="1">
      <c r="A181" s="34"/>
      <c r="B181" s="39"/>
      <c r="C181" s="267" t="s">
        <v>479</v>
      </c>
      <c r="D181" s="267" t="s">
        <v>480</v>
      </c>
      <c r="E181" s="17" t="s">
        <v>232</v>
      </c>
      <c r="F181" s="268">
        <v>1604</v>
      </c>
      <c r="G181" s="34"/>
      <c r="H181" s="39"/>
    </row>
    <row r="182" spans="1:8" s="2" customFormat="1" ht="16.899999999999999" customHeight="1">
      <c r="A182" s="34"/>
      <c r="B182" s="39"/>
      <c r="C182" s="267" t="s">
        <v>483</v>
      </c>
      <c r="D182" s="267" t="s">
        <v>484</v>
      </c>
      <c r="E182" s="17" t="s">
        <v>232</v>
      </c>
      <c r="F182" s="268">
        <v>1604</v>
      </c>
      <c r="G182" s="34"/>
      <c r="H182" s="39"/>
    </row>
    <row r="183" spans="1:8" s="2" customFormat="1" ht="22.5">
      <c r="A183" s="34"/>
      <c r="B183" s="39"/>
      <c r="C183" s="267" t="s">
        <v>487</v>
      </c>
      <c r="D183" s="267" t="s">
        <v>488</v>
      </c>
      <c r="E183" s="17" t="s">
        <v>489</v>
      </c>
      <c r="F183" s="268">
        <v>0.16</v>
      </c>
      <c r="G183" s="34"/>
      <c r="H183" s="39"/>
    </row>
    <row r="184" spans="1:8" s="2" customFormat="1" ht="22.5">
      <c r="A184" s="34"/>
      <c r="B184" s="39"/>
      <c r="C184" s="267" t="s">
        <v>516</v>
      </c>
      <c r="D184" s="267" t="s">
        <v>517</v>
      </c>
      <c r="E184" s="17" t="s">
        <v>232</v>
      </c>
      <c r="F184" s="268">
        <v>1604</v>
      </c>
      <c r="G184" s="34"/>
      <c r="H184" s="39"/>
    </row>
    <row r="185" spans="1:8" s="2" customFormat="1" ht="16.899999999999999" customHeight="1">
      <c r="A185" s="34"/>
      <c r="B185" s="39"/>
      <c r="C185" s="267" t="s">
        <v>541</v>
      </c>
      <c r="D185" s="267" t="s">
        <v>542</v>
      </c>
      <c r="E185" s="17" t="s">
        <v>241</v>
      </c>
      <c r="F185" s="268">
        <v>24.06</v>
      </c>
      <c r="G185" s="34"/>
      <c r="H185" s="39"/>
    </row>
    <row r="186" spans="1:8" s="2" customFormat="1" ht="16.899999999999999" customHeight="1">
      <c r="A186" s="34"/>
      <c r="B186" s="39"/>
      <c r="C186" s="267" t="s">
        <v>497</v>
      </c>
      <c r="D186" s="267" t="s">
        <v>498</v>
      </c>
      <c r="E186" s="17" t="s">
        <v>458</v>
      </c>
      <c r="F186" s="268">
        <v>48.12</v>
      </c>
      <c r="G186" s="34"/>
      <c r="H186" s="39"/>
    </row>
    <row r="187" spans="1:8" s="2" customFormat="1" ht="16.899999999999999" customHeight="1">
      <c r="A187" s="34"/>
      <c r="B187" s="39"/>
      <c r="C187" s="267" t="s">
        <v>520</v>
      </c>
      <c r="D187" s="267" t="s">
        <v>521</v>
      </c>
      <c r="E187" s="17" t="s">
        <v>522</v>
      </c>
      <c r="F187" s="268">
        <v>1.2829999999999999</v>
      </c>
      <c r="G187" s="34"/>
      <c r="H187" s="39"/>
    </row>
    <row r="188" spans="1:8" s="2" customFormat="1" ht="16.899999999999999" customHeight="1">
      <c r="A188" s="34"/>
      <c r="B188" s="39"/>
      <c r="C188" s="267" t="s">
        <v>536</v>
      </c>
      <c r="D188" s="267" t="s">
        <v>537</v>
      </c>
      <c r="E188" s="17" t="s">
        <v>241</v>
      </c>
      <c r="F188" s="268">
        <v>96.24</v>
      </c>
      <c r="G188" s="34"/>
      <c r="H188" s="39"/>
    </row>
    <row r="189" spans="1:8" s="2" customFormat="1" ht="16.899999999999999" customHeight="1">
      <c r="A189" s="34"/>
      <c r="B189" s="39"/>
      <c r="C189" s="263" t="s">
        <v>281</v>
      </c>
      <c r="D189" s="264" t="s">
        <v>281</v>
      </c>
      <c r="E189" s="265" t="s">
        <v>232</v>
      </c>
      <c r="F189" s="266">
        <v>2.6560000000000001</v>
      </c>
      <c r="G189" s="34"/>
      <c r="H189" s="39"/>
    </row>
    <row r="190" spans="1:8" s="2" customFormat="1" ht="16.899999999999999" customHeight="1">
      <c r="A190" s="34"/>
      <c r="B190" s="39"/>
      <c r="C190" s="267" t="s">
        <v>1</v>
      </c>
      <c r="D190" s="267" t="s">
        <v>949</v>
      </c>
      <c r="E190" s="17" t="s">
        <v>1</v>
      </c>
      <c r="F190" s="268">
        <v>0</v>
      </c>
      <c r="G190" s="34"/>
      <c r="H190" s="39"/>
    </row>
    <row r="191" spans="1:8" s="2" customFormat="1" ht="16.899999999999999" customHeight="1">
      <c r="A191" s="34"/>
      <c r="B191" s="39"/>
      <c r="C191" s="267" t="s">
        <v>1</v>
      </c>
      <c r="D191" s="267" t="s">
        <v>950</v>
      </c>
      <c r="E191" s="17" t="s">
        <v>1</v>
      </c>
      <c r="F191" s="268">
        <v>0</v>
      </c>
      <c r="G191" s="34"/>
      <c r="H191" s="39"/>
    </row>
    <row r="192" spans="1:8" s="2" customFormat="1" ht="16.899999999999999" customHeight="1">
      <c r="A192" s="34"/>
      <c r="B192" s="39"/>
      <c r="C192" s="267" t="s">
        <v>281</v>
      </c>
      <c r="D192" s="267" t="s">
        <v>951</v>
      </c>
      <c r="E192" s="17" t="s">
        <v>1</v>
      </c>
      <c r="F192" s="268">
        <v>2.6560000000000001</v>
      </c>
      <c r="G192" s="34"/>
      <c r="H192" s="39"/>
    </row>
    <row r="193" spans="1:8" s="2" customFormat="1" ht="16.899999999999999" customHeight="1">
      <c r="A193" s="34"/>
      <c r="B193" s="39"/>
      <c r="C193" s="269" t="s">
        <v>1858</v>
      </c>
      <c r="D193" s="34"/>
      <c r="E193" s="34"/>
      <c r="F193" s="34"/>
      <c r="G193" s="34"/>
      <c r="H193" s="39"/>
    </row>
    <row r="194" spans="1:8" s="2" customFormat="1" ht="16.899999999999999" customHeight="1">
      <c r="A194" s="34"/>
      <c r="B194" s="39"/>
      <c r="C194" s="267" t="s">
        <v>946</v>
      </c>
      <c r="D194" s="267" t="s">
        <v>947</v>
      </c>
      <c r="E194" s="17" t="s">
        <v>232</v>
      </c>
      <c r="F194" s="268">
        <v>2.6560000000000001</v>
      </c>
      <c r="G194" s="34"/>
      <c r="H194" s="39"/>
    </row>
    <row r="195" spans="1:8" s="2" customFormat="1" ht="16.899999999999999" customHeight="1">
      <c r="A195" s="34"/>
      <c r="B195" s="39"/>
      <c r="C195" s="267" t="s">
        <v>958</v>
      </c>
      <c r="D195" s="267" t="s">
        <v>959</v>
      </c>
      <c r="E195" s="17" t="s">
        <v>232</v>
      </c>
      <c r="F195" s="268">
        <v>2.6560000000000001</v>
      </c>
      <c r="G195" s="34"/>
      <c r="H195" s="39"/>
    </row>
    <row r="196" spans="1:8" s="2" customFormat="1" ht="16.899999999999999" customHeight="1">
      <c r="A196" s="34"/>
      <c r="B196" s="39"/>
      <c r="C196" s="267" t="s">
        <v>962</v>
      </c>
      <c r="D196" s="267" t="s">
        <v>963</v>
      </c>
      <c r="E196" s="17" t="s">
        <v>232</v>
      </c>
      <c r="F196" s="268">
        <v>5.3120000000000003</v>
      </c>
      <c r="G196" s="34"/>
      <c r="H196" s="39"/>
    </row>
    <row r="197" spans="1:8" s="2" customFormat="1" ht="16.899999999999999" customHeight="1">
      <c r="A197" s="34"/>
      <c r="B197" s="39"/>
      <c r="C197" s="267" t="s">
        <v>967</v>
      </c>
      <c r="D197" s="267" t="s">
        <v>968</v>
      </c>
      <c r="E197" s="17" t="s">
        <v>232</v>
      </c>
      <c r="F197" s="268">
        <v>5.3120000000000003</v>
      </c>
      <c r="G197" s="34"/>
      <c r="H197" s="39"/>
    </row>
    <row r="198" spans="1:8" s="2" customFormat="1" ht="16.899999999999999" customHeight="1">
      <c r="A198" s="34"/>
      <c r="B198" s="39"/>
      <c r="C198" s="267" t="s">
        <v>971</v>
      </c>
      <c r="D198" s="267" t="s">
        <v>972</v>
      </c>
      <c r="E198" s="17" t="s">
        <v>232</v>
      </c>
      <c r="F198" s="268">
        <v>5.3120000000000003</v>
      </c>
      <c r="G198" s="34"/>
      <c r="H198" s="39"/>
    </row>
    <row r="199" spans="1:8" s="2" customFormat="1" ht="16.899999999999999" customHeight="1">
      <c r="A199" s="34"/>
      <c r="B199" s="39"/>
      <c r="C199" s="267" t="s">
        <v>975</v>
      </c>
      <c r="D199" s="267" t="s">
        <v>976</v>
      </c>
      <c r="E199" s="17" t="s">
        <v>232</v>
      </c>
      <c r="F199" s="268">
        <v>5.3120000000000003</v>
      </c>
      <c r="G199" s="34"/>
      <c r="H199" s="39"/>
    </row>
    <row r="200" spans="1:8" s="2" customFormat="1" ht="16.899999999999999" customHeight="1">
      <c r="A200" s="34"/>
      <c r="B200" s="39"/>
      <c r="C200" s="267" t="s">
        <v>979</v>
      </c>
      <c r="D200" s="267" t="s">
        <v>980</v>
      </c>
      <c r="E200" s="17" t="s">
        <v>232</v>
      </c>
      <c r="F200" s="268">
        <v>5.3120000000000003</v>
      </c>
      <c r="G200" s="34"/>
      <c r="H200" s="39"/>
    </row>
    <row r="201" spans="1:8" s="2" customFormat="1" ht="22.5">
      <c r="A201" s="34"/>
      <c r="B201" s="39"/>
      <c r="C201" s="267" t="s">
        <v>983</v>
      </c>
      <c r="D201" s="267" t="s">
        <v>984</v>
      </c>
      <c r="E201" s="17" t="s">
        <v>232</v>
      </c>
      <c r="F201" s="268">
        <v>5.3120000000000003</v>
      </c>
      <c r="G201" s="34"/>
      <c r="H201" s="39"/>
    </row>
    <row r="202" spans="1:8" s="2" customFormat="1" ht="16.899999999999999" customHeight="1">
      <c r="A202" s="34"/>
      <c r="B202" s="39"/>
      <c r="C202" s="267" t="s">
        <v>953</v>
      </c>
      <c r="D202" s="267" t="s">
        <v>954</v>
      </c>
      <c r="E202" s="17" t="s">
        <v>241</v>
      </c>
      <c r="F202" s="268">
        <v>0.13300000000000001</v>
      </c>
      <c r="G202" s="34"/>
      <c r="H202" s="39"/>
    </row>
    <row r="203" spans="1:8" s="2" customFormat="1" ht="16.899999999999999" customHeight="1">
      <c r="A203" s="34"/>
      <c r="B203" s="39"/>
      <c r="C203" s="263" t="s">
        <v>252</v>
      </c>
      <c r="D203" s="264" t="s">
        <v>252</v>
      </c>
      <c r="E203" s="265" t="s">
        <v>232</v>
      </c>
      <c r="F203" s="266">
        <v>83.5</v>
      </c>
      <c r="G203" s="34"/>
      <c r="H203" s="39"/>
    </row>
    <row r="204" spans="1:8" s="2" customFormat="1" ht="16.899999999999999" customHeight="1">
      <c r="A204" s="34"/>
      <c r="B204" s="39"/>
      <c r="C204" s="267" t="s">
        <v>1</v>
      </c>
      <c r="D204" s="267" t="s">
        <v>454</v>
      </c>
      <c r="E204" s="17" t="s">
        <v>1</v>
      </c>
      <c r="F204" s="268">
        <v>0</v>
      </c>
      <c r="G204" s="34"/>
      <c r="H204" s="39"/>
    </row>
    <row r="205" spans="1:8" s="2" customFormat="1" ht="16.899999999999999" customHeight="1">
      <c r="A205" s="34"/>
      <c r="B205" s="39"/>
      <c r="C205" s="267" t="s">
        <v>1</v>
      </c>
      <c r="D205" s="267" t="s">
        <v>701</v>
      </c>
      <c r="E205" s="17" t="s">
        <v>1</v>
      </c>
      <c r="F205" s="268">
        <v>0</v>
      </c>
      <c r="G205" s="34"/>
      <c r="H205" s="39"/>
    </row>
    <row r="206" spans="1:8" s="2" customFormat="1" ht="16.899999999999999" customHeight="1">
      <c r="A206" s="34"/>
      <c r="B206" s="39"/>
      <c r="C206" s="267" t="s">
        <v>252</v>
      </c>
      <c r="D206" s="267" t="s">
        <v>253</v>
      </c>
      <c r="E206" s="17" t="s">
        <v>1</v>
      </c>
      <c r="F206" s="268">
        <v>83.5</v>
      </c>
      <c r="G206" s="34"/>
      <c r="H206" s="39"/>
    </row>
    <row r="207" spans="1:8" s="2" customFormat="1" ht="16.899999999999999" customHeight="1">
      <c r="A207" s="34"/>
      <c r="B207" s="39"/>
      <c r="C207" s="269" t="s">
        <v>1858</v>
      </c>
      <c r="D207" s="34"/>
      <c r="E207" s="34"/>
      <c r="F207" s="34"/>
      <c r="G207" s="34"/>
      <c r="H207" s="39"/>
    </row>
    <row r="208" spans="1:8" s="2" customFormat="1" ht="16.899999999999999" customHeight="1">
      <c r="A208" s="34"/>
      <c r="B208" s="39"/>
      <c r="C208" s="267" t="s">
        <v>718</v>
      </c>
      <c r="D208" s="267" t="s">
        <v>719</v>
      </c>
      <c r="E208" s="17" t="s">
        <v>232</v>
      </c>
      <c r="F208" s="268">
        <v>83.5</v>
      </c>
      <c r="G208" s="34"/>
      <c r="H208" s="39"/>
    </row>
    <row r="209" spans="1:8" s="2" customFormat="1" ht="22.5">
      <c r="A209" s="34"/>
      <c r="B209" s="39"/>
      <c r="C209" s="267" t="s">
        <v>343</v>
      </c>
      <c r="D209" s="267" t="s">
        <v>344</v>
      </c>
      <c r="E209" s="17" t="s">
        <v>241</v>
      </c>
      <c r="F209" s="268">
        <v>753.05100000000004</v>
      </c>
      <c r="G209" s="34"/>
      <c r="H209" s="39"/>
    </row>
    <row r="210" spans="1:8" s="2" customFormat="1" ht="16.899999999999999" customHeight="1">
      <c r="A210" s="34"/>
      <c r="B210" s="39"/>
      <c r="C210" s="267" t="s">
        <v>462</v>
      </c>
      <c r="D210" s="267" t="s">
        <v>463</v>
      </c>
      <c r="E210" s="17" t="s">
        <v>232</v>
      </c>
      <c r="F210" s="268">
        <v>4085.2</v>
      </c>
      <c r="G210" s="34"/>
      <c r="H210" s="39"/>
    </row>
    <row r="211" spans="1:8" s="2" customFormat="1" ht="16.899999999999999" customHeight="1">
      <c r="A211" s="34"/>
      <c r="B211" s="39"/>
      <c r="C211" s="267" t="s">
        <v>577</v>
      </c>
      <c r="D211" s="267" t="s">
        <v>578</v>
      </c>
      <c r="E211" s="17" t="s">
        <v>232</v>
      </c>
      <c r="F211" s="268">
        <v>6265.72</v>
      </c>
      <c r="G211" s="34"/>
      <c r="H211" s="39"/>
    </row>
    <row r="212" spans="1:8" s="2" customFormat="1" ht="16.899999999999999" customHeight="1">
      <c r="A212" s="34"/>
      <c r="B212" s="39"/>
      <c r="C212" s="267" t="s">
        <v>666</v>
      </c>
      <c r="D212" s="267" t="s">
        <v>667</v>
      </c>
      <c r="E212" s="17" t="s">
        <v>232</v>
      </c>
      <c r="F212" s="268">
        <v>3394.5</v>
      </c>
      <c r="G212" s="34"/>
      <c r="H212" s="39"/>
    </row>
    <row r="213" spans="1:8" s="2" customFormat="1" ht="16.899999999999999" customHeight="1">
      <c r="A213" s="34"/>
      <c r="B213" s="39"/>
      <c r="C213" s="267" t="s">
        <v>675</v>
      </c>
      <c r="D213" s="267" t="s">
        <v>676</v>
      </c>
      <c r="E213" s="17" t="s">
        <v>232</v>
      </c>
      <c r="F213" s="268">
        <v>4389.6400000000003</v>
      </c>
      <c r="G213" s="34"/>
      <c r="H213" s="39"/>
    </row>
    <row r="214" spans="1:8" s="2" customFormat="1" ht="16.899999999999999" customHeight="1">
      <c r="A214" s="34"/>
      <c r="B214" s="39"/>
      <c r="C214" s="267" t="s">
        <v>680</v>
      </c>
      <c r="D214" s="267" t="s">
        <v>681</v>
      </c>
      <c r="E214" s="17" t="s">
        <v>232</v>
      </c>
      <c r="F214" s="268">
        <v>234.1</v>
      </c>
      <c r="G214" s="34"/>
      <c r="H214" s="39"/>
    </row>
    <row r="215" spans="1:8" s="2" customFormat="1" ht="16.899999999999999" customHeight="1">
      <c r="A215" s="34"/>
      <c r="B215" s="39"/>
      <c r="C215" s="263" t="s">
        <v>260</v>
      </c>
      <c r="D215" s="264" t="s">
        <v>260</v>
      </c>
      <c r="E215" s="265" t="s">
        <v>173</v>
      </c>
      <c r="F215" s="266">
        <v>886</v>
      </c>
      <c r="G215" s="34"/>
      <c r="H215" s="39"/>
    </row>
    <row r="216" spans="1:8" s="2" customFormat="1" ht="16.899999999999999" customHeight="1">
      <c r="A216" s="34"/>
      <c r="B216" s="39"/>
      <c r="C216" s="267" t="s">
        <v>1</v>
      </c>
      <c r="D216" s="267" t="s">
        <v>574</v>
      </c>
      <c r="E216" s="17" t="s">
        <v>1</v>
      </c>
      <c r="F216" s="268">
        <v>0</v>
      </c>
      <c r="G216" s="34"/>
      <c r="H216" s="39"/>
    </row>
    <row r="217" spans="1:8" s="2" customFormat="1" ht="16.899999999999999" customHeight="1">
      <c r="A217" s="34"/>
      <c r="B217" s="39"/>
      <c r="C217" s="267" t="s">
        <v>260</v>
      </c>
      <c r="D217" s="267" t="s">
        <v>575</v>
      </c>
      <c r="E217" s="17" t="s">
        <v>1</v>
      </c>
      <c r="F217" s="268">
        <v>886</v>
      </c>
      <c r="G217" s="34"/>
      <c r="H217" s="39"/>
    </row>
    <row r="218" spans="1:8" s="2" customFormat="1" ht="16.899999999999999" customHeight="1">
      <c r="A218" s="34"/>
      <c r="B218" s="39"/>
      <c r="C218" s="269" t="s">
        <v>1858</v>
      </c>
      <c r="D218" s="34"/>
      <c r="E218" s="34"/>
      <c r="F218" s="34"/>
      <c r="G218" s="34"/>
      <c r="H218" s="39"/>
    </row>
    <row r="219" spans="1:8" s="2" customFormat="1" ht="16.899999999999999" customHeight="1">
      <c r="A219" s="34"/>
      <c r="B219" s="39"/>
      <c r="C219" s="267" t="s">
        <v>571</v>
      </c>
      <c r="D219" s="267" t="s">
        <v>572</v>
      </c>
      <c r="E219" s="17" t="s">
        <v>173</v>
      </c>
      <c r="F219" s="268">
        <v>886</v>
      </c>
      <c r="G219" s="34"/>
      <c r="H219" s="39"/>
    </row>
    <row r="220" spans="1:8" s="2" customFormat="1" ht="22.5">
      <c r="A220" s="34"/>
      <c r="B220" s="39"/>
      <c r="C220" s="267" t="s">
        <v>354</v>
      </c>
      <c r="D220" s="267" t="s">
        <v>355</v>
      </c>
      <c r="E220" s="17" t="s">
        <v>173</v>
      </c>
      <c r="F220" s="268">
        <v>886</v>
      </c>
      <c r="G220" s="34"/>
      <c r="H220" s="39"/>
    </row>
    <row r="221" spans="1:8" s="2" customFormat="1" ht="22.5">
      <c r="A221" s="34"/>
      <c r="B221" s="39"/>
      <c r="C221" s="267" t="s">
        <v>412</v>
      </c>
      <c r="D221" s="267" t="s">
        <v>413</v>
      </c>
      <c r="E221" s="17" t="s">
        <v>241</v>
      </c>
      <c r="F221" s="268">
        <v>1012.801</v>
      </c>
      <c r="G221" s="34"/>
      <c r="H221" s="39"/>
    </row>
    <row r="222" spans="1:8" s="2" customFormat="1" ht="16.899999999999999" customHeight="1">
      <c r="A222" s="34"/>
      <c r="B222" s="39"/>
      <c r="C222" s="267" t="s">
        <v>436</v>
      </c>
      <c r="D222" s="267" t="s">
        <v>437</v>
      </c>
      <c r="E222" s="17" t="s">
        <v>241</v>
      </c>
      <c r="F222" s="268">
        <v>177.2</v>
      </c>
      <c r="G222" s="34"/>
      <c r="H222" s="39"/>
    </row>
    <row r="223" spans="1:8" s="2" customFormat="1" ht="16.899999999999999" customHeight="1">
      <c r="A223" s="34"/>
      <c r="B223" s="39"/>
      <c r="C223" s="267" t="s">
        <v>577</v>
      </c>
      <c r="D223" s="267" t="s">
        <v>578</v>
      </c>
      <c r="E223" s="17" t="s">
        <v>232</v>
      </c>
      <c r="F223" s="268">
        <v>6265.72</v>
      </c>
      <c r="G223" s="34"/>
      <c r="H223" s="39"/>
    </row>
    <row r="224" spans="1:8" s="2" customFormat="1" ht="16.899999999999999" customHeight="1">
      <c r="A224" s="34"/>
      <c r="B224" s="39"/>
      <c r="C224" s="267" t="s">
        <v>659</v>
      </c>
      <c r="D224" s="267" t="s">
        <v>660</v>
      </c>
      <c r="E224" s="17" t="s">
        <v>241</v>
      </c>
      <c r="F224" s="268">
        <v>43.09</v>
      </c>
      <c r="G224" s="34"/>
      <c r="H224" s="39"/>
    </row>
    <row r="225" spans="1:8" s="2" customFormat="1" ht="16.899999999999999" customHeight="1">
      <c r="A225" s="34"/>
      <c r="B225" s="39"/>
      <c r="C225" s="263" t="s">
        <v>231</v>
      </c>
      <c r="D225" s="264" t="s">
        <v>231</v>
      </c>
      <c r="E225" s="265" t="s">
        <v>232</v>
      </c>
      <c r="F225" s="266">
        <v>1550</v>
      </c>
      <c r="G225" s="34"/>
      <c r="H225" s="39"/>
    </row>
    <row r="226" spans="1:8" s="2" customFormat="1" ht="16.899999999999999" customHeight="1">
      <c r="A226" s="34"/>
      <c r="B226" s="39"/>
      <c r="C226" s="267" t="s">
        <v>1</v>
      </c>
      <c r="D226" s="267" t="s">
        <v>454</v>
      </c>
      <c r="E226" s="17" t="s">
        <v>1</v>
      </c>
      <c r="F226" s="268">
        <v>0</v>
      </c>
      <c r="G226" s="34"/>
      <c r="H226" s="39"/>
    </row>
    <row r="227" spans="1:8" s="2" customFormat="1" ht="16.899999999999999" customHeight="1">
      <c r="A227" s="34"/>
      <c r="B227" s="39"/>
      <c r="C227" s="267" t="s">
        <v>231</v>
      </c>
      <c r="D227" s="267" t="s">
        <v>233</v>
      </c>
      <c r="E227" s="17" t="s">
        <v>1</v>
      </c>
      <c r="F227" s="268">
        <v>1550</v>
      </c>
      <c r="G227" s="34"/>
      <c r="H227" s="39"/>
    </row>
    <row r="228" spans="1:8" s="2" customFormat="1" ht="16.899999999999999" customHeight="1">
      <c r="A228" s="34"/>
      <c r="B228" s="39"/>
      <c r="C228" s="269" t="s">
        <v>1858</v>
      </c>
      <c r="D228" s="34"/>
      <c r="E228" s="34"/>
      <c r="F228" s="34"/>
      <c r="G228" s="34"/>
      <c r="H228" s="39"/>
    </row>
    <row r="229" spans="1:8" s="2" customFormat="1" ht="16.899999999999999" customHeight="1">
      <c r="A229" s="34"/>
      <c r="B229" s="39"/>
      <c r="C229" s="267" t="s">
        <v>451</v>
      </c>
      <c r="D229" s="267" t="s">
        <v>452</v>
      </c>
      <c r="E229" s="17" t="s">
        <v>232</v>
      </c>
      <c r="F229" s="268">
        <v>1550</v>
      </c>
      <c r="G229" s="34"/>
      <c r="H229" s="39"/>
    </row>
    <row r="230" spans="1:8" s="2" customFormat="1" ht="22.5">
      <c r="A230" s="34"/>
      <c r="B230" s="39"/>
      <c r="C230" s="267" t="s">
        <v>299</v>
      </c>
      <c r="D230" s="267" t="s">
        <v>300</v>
      </c>
      <c r="E230" s="17" t="s">
        <v>232</v>
      </c>
      <c r="F230" s="268">
        <v>4650</v>
      </c>
      <c r="G230" s="34"/>
      <c r="H230" s="39"/>
    </row>
    <row r="231" spans="1:8" s="2" customFormat="1" ht="16.899999999999999" customHeight="1">
      <c r="A231" s="34"/>
      <c r="B231" s="39"/>
      <c r="C231" s="267" t="s">
        <v>446</v>
      </c>
      <c r="D231" s="267" t="s">
        <v>447</v>
      </c>
      <c r="E231" s="17" t="s">
        <v>232</v>
      </c>
      <c r="F231" s="268">
        <v>1604</v>
      </c>
      <c r="G231" s="34"/>
      <c r="H231" s="39"/>
    </row>
    <row r="232" spans="1:8" s="2" customFormat="1" ht="16.899999999999999" customHeight="1">
      <c r="A232" s="34"/>
      <c r="B232" s="39"/>
      <c r="C232" s="267" t="s">
        <v>456</v>
      </c>
      <c r="D232" s="267" t="s">
        <v>457</v>
      </c>
      <c r="E232" s="17" t="s">
        <v>458</v>
      </c>
      <c r="F232" s="268">
        <v>46.5</v>
      </c>
      <c r="G232" s="34"/>
      <c r="H232" s="39"/>
    </row>
    <row r="233" spans="1:8" s="2" customFormat="1" ht="16.899999999999999" customHeight="1">
      <c r="A233" s="34"/>
      <c r="B233" s="39"/>
      <c r="C233" s="263" t="s">
        <v>273</v>
      </c>
      <c r="D233" s="264" t="s">
        <v>273</v>
      </c>
      <c r="E233" s="265" t="s">
        <v>241</v>
      </c>
      <c r="F233" s="266">
        <v>24.06</v>
      </c>
      <c r="G233" s="34"/>
      <c r="H233" s="39"/>
    </row>
    <row r="234" spans="1:8" s="2" customFormat="1" ht="16.899999999999999" customHeight="1">
      <c r="A234" s="34"/>
      <c r="B234" s="39"/>
      <c r="C234" s="267" t="s">
        <v>273</v>
      </c>
      <c r="D234" s="267" t="s">
        <v>544</v>
      </c>
      <c r="E234" s="17" t="s">
        <v>1</v>
      </c>
      <c r="F234" s="268">
        <v>24.06</v>
      </c>
      <c r="G234" s="34"/>
      <c r="H234" s="39"/>
    </row>
    <row r="235" spans="1:8" s="2" customFormat="1" ht="16.899999999999999" customHeight="1">
      <c r="A235" s="34"/>
      <c r="B235" s="39"/>
      <c r="C235" s="269" t="s">
        <v>1858</v>
      </c>
      <c r="D235" s="34"/>
      <c r="E235" s="34"/>
      <c r="F235" s="34"/>
      <c r="G235" s="34"/>
      <c r="H235" s="39"/>
    </row>
    <row r="236" spans="1:8" s="2" customFormat="1" ht="16.899999999999999" customHeight="1">
      <c r="A236" s="34"/>
      <c r="B236" s="39"/>
      <c r="C236" s="267" t="s">
        <v>541</v>
      </c>
      <c r="D236" s="267" t="s">
        <v>542</v>
      </c>
      <c r="E236" s="17" t="s">
        <v>241</v>
      </c>
      <c r="F236" s="268">
        <v>24.06</v>
      </c>
      <c r="G236" s="34"/>
      <c r="H236" s="39"/>
    </row>
    <row r="237" spans="1:8" s="2" customFormat="1" ht="16.899999999999999" customHeight="1">
      <c r="A237" s="34"/>
      <c r="B237" s="39"/>
      <c r="C237" s="267" t="s">
        <v>566</v>
      </c>
      <c r="D237" s="267" t="s">
        <v>567</v>
      </c>
      <c r="E237" s="17" t="s">
        <v>241</v>
      </c>
      <c r="F237" s="268">
        <v>24.06</v>
      </c>
      <c r="G237" s="34"/>
      <c r="H237" s="39"/>
    </row>
    <row r="238" spans="1:8" s="2" customFormat="1" ht="16.899999999999999" customHeight="1">
      <c r="A238" s="34"/>
      <c r="B238" s="39"/>
      <c r="C238" s="263" t="s">
        <v>254</v>
      </c>
      <c r="D238" s="264" t="s">
        <v>254</v>
      </c>
      <c r="E238" s="265" t="s">
        <v>232</v>
      </c>
      <c r="F238" s="266">
        <v>50.5</v>
      </c>
      <c r="G238" s="34"/>
      <c r="H238" s="39"/>
    </row>
    <row r="239" spans="1:8" s="2" customFormat="1" ht="16.899999999999999" customHeight="1">
      <c r="A239" s="34"/>
      <c r="B239" s="39"/>
      <c r="C239" s="267" t="s">
        <v>1</v>
      </c>
      <c r="D239" s="267" t="s">
        <v>454</v>
      </c>
      <c r="E239" s="17" t="s">
        <v>1</v>
      </c>
      <c r="F239" s="268">
        <v>0</v>
      </c>
      <c r="G239" s="34"/>
      <c r="H239" s="39"/>
    </row>
    <row r="240" spans="1:8" s="2" customFormat="1" ht="16.899999999999999" customHeight="1">
      <c r="A240" s="34"/>
      <c r="B240" s="39"/>
      <c r="C240" s="267" t="s">
        <v>1</v>
      </c>
      <c r="D240" s="267" t="s">
        <v>701</v>
      </c>
      <c r="E240" s="17" t="s">
        <v>1</v>
      </c>
      <c r="F240" s="268">
        <v>0</v>
      </c>
      <c r="G240" s="34"/>
      <c r="H240" s="39"/>
    </row>
    <row r="241" spans="1:8" s="2" customFormat="1" ht="16.899999999999999" customHeight="1">
      <c r="A241" s="34"/>
      <c r="B241" s="39"/>
      <c r="C241" s="267" t="s">
        <v>254</v>
      </c>
      <c r="D241" s="267" t="s">
        <v>255</v>
      </c>
      <c r="E241" s="17" t="s">
        <v>1</v>
      </c>
      <c r="F241" s="268">
        <v>50.5</v>
      </c>
      <c r="G241" s="34"/>
      <c r="H241" s="39"/>
    </row>
    <row r="242" spans="1:8" s="2" customFormat="1" ht="16.899999999999999" customHeight="1">
      <c r="A242" s="34"/>
      <c r="B242" s="39"/>
      <c r="C242" s="269" t="s">
        <v>1858</v>
      </c>
      <c r="D242" s="34"/>
      <c r="E242" s="34"/>
      <c r="F242" s="34"/>
      <c r="G242" s="34"/>
      <c r="H242" s="39"/>
    </row>
    <row r="243" spans="1:8" s="2" customFormat="1" ht="16.899999999999999" customHeight="1">
      <c r="A243" s="34"/>
      <c r="B243" s="39"/>
      <c r="C243" s="267" t="s">
        <v>723</v>
      </c>
      <c r="D243" s="267" t="s">
        <v>724</v>
      </c>
      <c r="E243" s="17" t="s">
        <v>1</v>
      </c>
      <c r="F243" s="268">
        <v>50.5</v>
      </c>
      <c r="G243" s="34"/>
      <c r="H243" s="39"/>
    </row>
    <row r="244" spans="1:8" s="2" customFormat="1" ht="22.5">
      <c r="A244" s="34"/>
      <c r="B244" s="39"/>
      <c r="C244" s="267" t="s">
        <v>343</v>
      </c>
      <c r="D244" s="267" t="s">
        <v>344</v>
      </c>
      <c r="E244" s="17" t="s">
        <v>241</v>
      </c>
      <c r="F244" s="268">
        <v>753.05100000000004</v>
      </c>
      <c r="G244" s="34"/>
      <c r="H244" s="39"/>
    </row>
    <row r="245" spans="1:8" s="2" customFormat="1" ht="16.899999999999999" customHeight="1">
      <c r="A245" s="34"/>
      <c r="B245" s="39"/>
      <c r="C245" s="267" t="s">
        <v>462</v>
      </c>
      <c r="D245" s="267" t="s">
        <v>463</v>
      </c>
      <c r="E245" s="17" t="s">
        <v>232</v>
      </c>
      <c r="F245" s="268">
        <v>4085.2</v>
      </c>
      <c r="G245" s="34"/>
      <c r="H245" s="39"/>
    </row>
    <row r="246" spans="1:8" s="2" customFormat="1" ht="16.899999999999999" customHeight="1">
      <c r="A246" s="34"/>
      <c r="B246" s="39"/>
      <c r="C246" s="267" t="s">
        <v>577</v>
      </c>
      <c r="D246" s="267" t="s">
        <v>578</v>
      </c>
      <c r="E246" s="17" t="s">
        <v>232</v>
      </c>
      <c r="F246" s="268">
        <v>6265.72</v>
      </c>
      <c r="G246" s="34"/>
      <c r="H246" s="39"/>
    </row>
    <row r="247" spans="1:8" s="2" customFormat="1" ht="16.899999999999999" customHeight="1">
      <c r="A247" s="34"/>
      <c r="B247" s="39"/>
      <c r="C247" s="267" t="s">
        <v>666</v>
      </c>
      <c r="D247" s="267" t="s">
        <v>667</v>
      </c>
      <c r="E247" s="17" t="s">
        <v>232</v>
      </c>
      <c r="F247" s="268">
        <v>3394.5</v>
      </c>
      <c r="G247" s="34"/>
      <c r="H247" s="39"/>
    </row>
    <row r="248" spans="1:8" s="2" customFormat="1" ht="16.899999999999999" customHeight="1">
      <c r="A248" s="34"/>
      <c r="B248" s="39"/>
      <c r="C248" s="267" t="s">
        <v>675</v>
      </c>
      <c r="D248" s="267" t="s">
        <v>676</v>
      </c>
      <c r="E248" s="17" t="s">
        <v>232</v>
      </c>
      <c r="F248" s="268">
        <v>4389.6400000000003</v>
      </c>
      <c r="G248" s="34"/>
      <c r="H248" s="39"/>
    </row>
    <row r="249" spans="1:8" s="2" customFormat="1" ht="16.899999999999999" customHeight="1">
      <c r="A249" s="34"/>
      <c r="B249" s="39"/>
      <c r="C249" s="267" t="s">
        <v>680</v>
      </c>
      <c r="D249" s="267" t="s">
        <v>681</v>
      </c>
      <c r="E249" s="17" t="s">
        <v>232</v>
      </c>
      <c r="F249" s="268">
        <v>234.1</v>
      </c>
      <c r="G249" s="34"/>
      <c r="H249" s="39"/>
    </row>
    <row r="250" spans="1:8" s="2" customFormat="1" ht="26.45" customHeight="1">
      <c r="A250" s="34"/>
      <c r="B250" s="39"/>
      <c r="C250" s="262" t="s">
        <v>1860</v>
      </c>
      <c r="D250" s="262" t="s">
        <v>93</v>
      </c>
      <c r="E250" s="34"/>
      <c r="F250" s="34"/>
      <c r="G250" s="34"/>
      <c r="H250" s="39"/>
    </row>
    <row r="251" spans="1:8" s="2" customFormat="1" ht="16.899999999999999" customHeight="1">
      <c r="A251" s="34"/>
      <c r="B251" s="39"/>
      <c r="C251" s="263" t="s">
        <v>1075</v>
      </c>
      <c r="D251" s="264" t="s">
        <v>1075</v>
      </c>
      <c r="E251" s="265" t="s">
        <v>428</v>
      </c>
      <c r="F251" s="266">
        <v>46.024999999999999</v>
      </c>
      <c r="G251" s="34"/>
      <c r="H251" s="39"/>
    </row>
    <row r="252" spans="1:8" s="2" customFormat="1" ht="16.899999999999999" customHeight="1">
      <c r="A252" s="34"/>
      <c r="B252" s="39"/>
      <c r="C252" s="267" t="s">
        <v>1</v>
      </c>
      <c r="D252" s="267" t="s">
        <v>1116</v>
      </c>
      <c r="E252" s="17" t="s">
        <v>1</v>
      </c>
      <c r="F252" s="268">
        <v>0</v>
      </c>
      <c r="G252" s="34"/>
      <c r="H252" s="39"/>
    </row>
    <row r="253" spans="1:8" s="2" customFormat="1" ht="16.899999999999999" customHeight="1">
      <c r="A253" s="34"/>
      <c r="B253" s="39"/>
      <c r="C253" s="267" t="s">
        <v>1</v>
      </c>
      <c r="D253" s="267" t="s">
        <v>1117</v>
      </c>
      <c r="E253" s="17" t="s">
        <v>1</v>
      </c>
      <c r="F253" s="268">
        <v>1.4139999999999999</v>
      </c>
      <c r="G253" s="34"/>
      <c r="H253" s="39"/>
    </row>
    <row r="254" spans="1:8" s="2" customFormat="1" ht="16.899999999999999" customHeight="1">
      <c r="A254" s="34"/>
      <c r="B254" s="39"/>
      <c r="C254" s="267" t="s">
        <v>1</v>
      </c>
      <c r="D254" s="267" t="s">
        <v>1118</v>
      </c>
      <c r="E254" s="17" t="s">
        <v>1</v>
      </c>
      <c r="F254" s="268">
        <v>44.610999999999997</v>
      </c>
      <c r="G254" s="34"/>
      <c r="H254" s="39"/>
    </row>
    <row r="255" spans="1:8" s="2" customFormat="1" ht="16.899999999999999" customHeight="1">
      <c r="A255" s="34"/>
      <c r="B255" s="39"/>
      <c r="C255" s="267" t="s">
        <v>1075</v>
      </c>
      <c r="D255" s="267" t="s">
        <v>195</v>
      </c>
      <c r="E255" s="17" t="s">
        <v>1</v>
      </c>
      <c r="F255" s="268">
        <v>46.024999999999999</v>
      </c>
      <c r="G255" s="34"/>
      <c r="H255" s="39"/>
    </row>
    <row r="256" spans="1:8" s="2" customFormat="1" ht="16.899999999999999" customHeight="1">
      <c r="A256" s="34"/>
      <c r="B256" s="39"/>
      <c r="C256" s="269" t="s">
        <v>1858</v>
      </c>
      <c r="D256" s="34"/>
      <c r="E256" s="34"/>
      <c r="F256" s="34"/>
      <c r="G256" s="34"/>
      <c r="H256" s="39"/>
    </row>
    <row r="257" spans="1:8" s="2" customFormat="1" ht="16.899999999999999" customHeight="1">
      <c r="A257" s="34"/>
      <c r="B257" s="39"/>
      <c r="C257" s="267" t="s">
        <v>1113</v>
      </c>
      <c r="D257" s="267" t="s">
        <v>1114</v>
      </c>
      <c r="E257" s="17" t="s">
        <v>428</v>
      </c>
      <c r="F257" s="268">
        <v>46.024999999999999</v>
      </c>
      <c r="G257" s="34"/>
      <c r="H257" s="39"/>
    </row>
    <row r="258" spans="1:8" s="2" customFormat="1" ht="16.899999999999999" customHeight="1">
      <c r="A258" s="34"/>
      <c r="B258" s="39"/>
      <c r="C258" s="267" t="s">
        <v>436</v>
      </c>
      <c r="D258" s="267" t="s">
        <v>437</v>
      </c>
      <c r="E258" s="17" t="s">
        <v>241</v>
      </c>
      <c r="F258" s="268">
        <v>97.644000000000005</v>
      </c>
      <c r="G258" s="34"/>
      <c r="H258" s="39"/>
    </row>
    <row r="259" spans="1:8" s="2" customFormat="1" ht="16.899999999999999" customHeight="1">
      <c r="A259" s="34"/>
      <c r="B259" s="39"/>
      <c r="C259" s="263" t="s">
        <v>1067</v>
      </c>
      <c r="D259" s="264" t="s">
        <v>1067</v>
      </c>
      <c r="E259" s="265" t="s">
        <v>241</v>
      </c>
      <c r="F259" s="266">
        <v>16.585000000000001</v>
      </c>
      <c r="G259" s="34"/>
      <c r="H259" s="39"/>
    </row>
    <row r="260" spans="1:8" s="2" customFormat="1" ht="16.899999999999999" customHeight="1">
      <c r="A260" s="34"/>
      <c r="B260" s="39"/>
      <c r="C260" s="267" t="s">
        <v>1067</v>
      </c>
      <c r="D260" s="267" t="s">
        <v>1130</v>
      </c>
      <c r="E260" s="17" t="s">
        <v>1</v>
      </c>
      <c r="F260" s="268">
        <v>16.585000000000001</v>
      </c>
      <c r="G260" s="34"/>
      <c r="H260" s="39"/>
    </row>
    <row r="261" spans="1:8" s="2" customFormat="1" ht="16.899999999999999" customHeight="1">
      <c r="A261" s="34"/>
      <c r="B261" s="39"/>
      <c r="C261" s="269" t="s">
        <v>1858</v>
      </c>
      <c r="D261" s="34"/>
      <c r="E261" s="34"/>
      <c r="F261" s="34"/>
      <c r="G261" s="34"/>
      <c r="H261" s="39"/>
    </row>
    <row r="262" spans="1:8" s="2" customFormat="1" ht="16.899999999999999" customHeight="1">
      <c r="A262" s="34"/>
      <c r="B262" s="39"/>
      <c r="C262" s="267" t="s">
        <v>1127</v>
      </c>
      <c r="D262" s="267" t="s">
        <v>1128</v>
      </c>
      <c r="E262" s="17" t="s">
        <v>241</v>
      </c>
      <c r="F262" s="268">
        <v>16.585000000000001</v>
      </c>
      <c r="G262" s="34"/>
      <c r="H262" s="39"/>
    </row>
    <row r="263" spans="1:8" s="2" customFormat="1" ht="16.899999999999999" customHeight="1">
      <c r="A263" s="34"/>
      <c r="B263" s="39"/>
      <c r="C263" s="267" t="s">
        <v>1106</v>
      </c>
      <c r="D263" s="267" t="s">
        <v>1107</v>
      </c>
      <c r="E263" s="17" t="s">
        <v>241</v>
      </c>
      <c r="F263" s="268">
        <v>183.03</v>
      </c>
      <c r="G263" s="34"/>
      <c r="H263" s="39"/>
    </row>
    <row r="264" spans="1:8" s="2" customFormat="1" ht="16.899999999999999" customHeight="1">
      <c r="A264" s="34"/>
      <c r="B264" s="39"/>
      <c r="C264" s="263" t="s">
        <v>262</v>
      </c>
      <c r="D264" s="264" t="s">
        <v>262</v>
      </c>
      <c r="E264" s="265" t="s">
        <v>241</v>
      </c>
      <c r="F264" s="266">
        <v>97.644000000000005</v>
      </c>
      <c r="G264" s="34"/>
      <c r="H264" s="39"/>
    </row>
    <row r="265" spans="1:8" s="2" customFormat="1" ht="16.899999999999999" customHeight="1">
      <c r="A265" s="34"/>
      <c r="B265" s="39"/>
      <c r="C265" s="267" t="s">
        <v>1</v>
      </c>
      <c r="D265" s="267" t="s">
        <v>1111</v>
      </c>
      <c r="E265" s="17" t="s">
        <v>1</v>
      </c>
      <c r="F265" s="268">
        <v>74.631</v>
      </c>
      <c r="G265" s="34"/>
      <c r="H265" s="39"/>
    </row>
    <row r="266" spans="1:8" s="2" customFormat="1" ht="16.899999999999999" customHeight="1">
      <c r="A266" s="34"/>
      <c r="B266" s="39"/>
      <c r="C266" s="267" t="s">
        <v>1</v>
      </c>
      <c r="D266" s="267" t="s">
        <v>1112</v>
      </c>
      <c r="E266" s="17" t="s">
        <v>1</v>
      </c>
      <c r="F266" s="268">
        <v>23.013000000000002</v>
      </c>
      <c r="G266" s="34"/>
      <c r="H266" s="39"/>
    </row>
    <row r="267" spans="1:8" s="2" customFormat="1" ht="16.899999999999999" customHeight="1">
      <c r="A267" s="34"/>
      <c r="B267" s="39"/>
      <c r="C267" s="267" t="s">
        <v>262</v>
      </c>
      <c r="D267" s="267" t="s">
        <v>195</v>
      </c>
      <c r="E267" s="17" t="s">
        <v>1</v>
      </c>
      <c r="F267" s="268">
        <v>97.644000000000005</v>
      </c>
      <c r="G267" s="34"/>
      <c r="H267" s="39"/>
    </row>
    <row r="268" spans="1:8" s="2" customFormat="1" ht="16.899999999999999" customHeight="1">
      <c r="A268" s="34"/>
      <c r="B268" s="39"/>
      <c r="C268" s="269" t="s">
        <v>1858</v>
      </c>
      <c r="D268" s="34"/>
      <c r="E268" s="34"/>
      <c r="F268" s="34"/>
      <c r="G268" s="34"/>
      <c r="H268" s="39"/>
    </row>
    <row r="269" spans="1:8" s="2" customFormat="1" ht="16.899999999999999" customHeight="1">
      <c r="A269" s="34"/>
      <c r="B269" s="39"/>
      <c r="C269" s="267" t="s">
        <v>436</v>
      </c>
      <c r="D269" s="267" t="s">
        <v>437</v>
      </c>
      <c r="E269" s="17" t="s">
        <v>241</v>
      </c>
      <c r="F269" s="268">
        <v>97.644000000000005</v>
      </c>
      <c r="G269" s="34"/>
      <c r="H269" s="39"/>
    </row>
    <row r="270" spans="1:8" s="2" customFormat="1" ht="16.899999999999999" customHeight="1">
      <c r="A270" s="34"/>
      <c r="B270" s="39"/>
      <c r="C270" s="267" t="s">
        <v>1106</v>
      </c>
      <c r="D270" s="267" t="s">
        <v>1107</v>
      </c>
      <c r="E270" s="17" t="s">
        <v>241</v>
      </c>
      <c r="F270" s="268">
        <v>183.03</v>
      </c>
      <c r="G270" s="34"/>
      <c r="H270" s="39"/>
    </row>
    <row r="271" spans="1:8" s="2" customFormat="1" ht="16.899999999999999" customHeight="1">
      <c r="A271" s="34"/>
      <c r="B271" s="39"/>
      <c r="C271" s="263" t="s">
        <v>264</v>
      </c>
      <c r="D271" s="264" t="s">
        <v>264</v>
      </c>
      <c r="E271" s="265" t="s">
        <v>241</v>
      </c>
      <c r="F271" s="266">
        <v>322.61900000000003</v>
      </c>
      <c r="G271" s="34"/>
      <c r="H271" s="39"/>
    </row>
    <row r="272" spans="1:8" s="2" customFormat="1" ht="16.899999999999999" customHeight="1">
      <c r="A272" s="34"/>
      <c r="B272" s="39"/>
      <c r="C272" s="267" t="s">
        <v>264</v>
      </c>
      <c r="D272" s="267" t="s">
        <v>1102</v>
      </c>
      <c r="E272" s="17" t="s">
        <v>1</v>
      </c>
      <c r="F272" s="268">
        <v>322.61900000000003</v>
      </c>
      <c r="G272" s="34"/>
      <c r="H272" s="39"/>
    </row>
    <row r="273" spans="1:8" s="2" customFormat="1" ht="16.899999999999999" customHeight="1">
      <c r="A273" s="34"/>
      <c r="B273" s="39"/>
      <c r="C273" s="269" t="s">
        <v>1858</v>
      </c>
      <c r="D273" s="34"/>
      <c r="E273" s="34"/>
      <c r="F273" s="34"/>
      <c r="G273" s="34"/>
      <c r="H273" s="39"/>
    </row>
    <row r="274" spans="1:8" s="2" customFormat="1" ht="22.5">
      <c r="A274" s="34"/>
      <c r="B274" s="39"/>
      <c r="C274" s="267" t="s">
        <v>412</v>
      </c>
      <c r="D274" s="267" t="s">
        <v>413</v>
      </c>
      <c r="E274" s="17" t="s">
        <v>241</v>
      </c>
      <c r="F274" s="268">
        <v>322.61900000000003</v>
      </c>
      <c r="G274" s="34"/>
      <c r="H274" s="39"/>
    </row>
    <row r="275" spans="1:8" s="2" customFormat="1" ht="16.899999999999999" customHeight="1">
      <c r="A275" s="34"/>
      <c r="B275" s="39"/>
      <c r="C275" s="267" t="s">
        <v>422</v>
      </c>
      <c r="D275" s="267" t="s">
        <v>423</v>
      </c>
      <c r="E275" s="17" t="s">
        <v>241</v>
      </c>
      <c r="F275" s="268">
        <v>322.61900000000003</v>
      </c>
      <c r="G275" s="34"/>
      <c r="H275" s="39"/>
    </row>
    <row r="276" spans="1:8" s="2" customFormat="1" ht="16.899999999999999" customHeight="1">
      <c r="A276" s="34"/>
      <c r="B276" s="39"/>
      <c r="C276" s="267" t="s">
        <v>426</v>
      </c>
      <c r="D276" s="267" t="s">
        <v>427</v>
      </c>
      <c r="E276" s="17" t="s">
        <v>428</v>
      </c>
      <c r="F276" s="268">
        <v>548.452</v>
      </c>
      <c r="G276" s="34"/>
      <c r="H276" s="39"/>
    </row>
    <row r="277" spans="1:8" s="2" customFormat="1" ht="16.899999999999999" customHeight="1">
      <c r="A277" s="34"/>
      <c r="B277" s="39"/>
      <c r="C277" s="267" t="s">
        <v>432</v>
      </c>
      <c r="D277" s="267" t="s">
        <v>433</v>
      </c>
      <c r="E277" s="17" t="s">
        <v>241</v>
      </c>
      <c r="F277" s="268">
        <v>322.61900000000003</v>
      </c>
      <c r="G277" s="34"/>
      <c r="H277" s="39"/>
    </row>
    <row r="278" spans="1:8" s="2" customFormat="1" ht="16.899999999999999" customHeight="1">
      <c r="A278" s="34"/>
      <c r="B278" s="39"/>
      <c r="C278" s="263" t="s">
        <v>1062</v>
      </c>
      <c r="D278" s="264" t="s">
        <v>1062</v>
      </c>
      <c r="E278" s="265" t="s">
        <v>232</v>
      </c>
      <c r="F278" s="266">
        <v>470.11200000000002</v>
      </c>
      <c r="G278" s="34"/>
      <c r="H278" s="39"/>
    </row>
    <row r="279" spans="1:8" s="2" customFormat="1" ht="16.899999999999999" customHeight="1">
      <c r="A279" s="34"/>
      <c r="B279" s="39"/>
      <c r="C279" s="267" t="s">
        <v>1062</v>
      </c>
      <c r="D279" s="267" t="s">
        <v>1090</v>
      </c>
      <c r="E279" s="17" t="s">
        <v>1</v>
      </c>
      <c r="F279" s="268">
        <v>470.11200000000002</v>
      </c>
      <c r="G279" s="34"/>
      <c r="H279" s="39"/>
    </row>
    <row r="280" spans="1:8" s="2" customFormat="1" ht="16.899999999999999" customHeight="1">
      <c r="A280" s="34"/>
      <c r="B280" s="39"/>
      <c r="C280" s="269" t="s">
        <v>1858</v>
      </c>
      <c r="D280" s="34"/>
      <c r="E280" s="34"/>
      <c r="F280" s="34"/>
      <c r="G280" s="34"/>
      <c r="H280" s="39"/>
    </row>
    <row r="281" spans="1:8" s="2" customFormat="1" ht="16.899999999999999" customHeight="1">
      <c r="A281" s="34"/>
      <c r="B281" s="39"/>
      <c r="C281" s="267" t="s">
        <v>1087</v>
      </c>
      <c r="D281" s="267" t="s">
        <v>1088</v>
      </c>
      <c r="E281" s="17" t="s">
        <v>232</v>
      </c>
      <c r="F281" s="268">
        <v>470.11200000000002</v>
      </c>
      <c r="G281" s="34"/>
      <c r="H281" s="39"/>
    </row>
    <row r="282" spans="1:8" s="2" customFormat="1" ht="16.899999999999999" customHeight="1">
      <c r="A282" s="34"/>
      <c r="B282" s="39"/>
      <c r="C282" s="267" t="s">
        <v>1091</v>
      </c>
      <c r="D282" s="267" t="s">
        <v>1092</v>
      </c>
      <c r="E282" s="17" t="s">
        <v>232</v>
      </c>
      <c r="F282" s="268">
        <v>470.11200000000002</v>
      </c>
      <c r="G282" s="34"/>
      <c r="H282" s="39"/>
    </row>
    <row r="283" spans="1:8" s="2" customFormat="1" ht="16.899999999999999" customHeight="1">
      <c r="A283" s="34"/>
      <c r="B283" s="39"/>
      <c r="C283" s="263" t="s">
        <v>1064</v>
      </c>
      <c r="D283" s="264" t="s">
        <v>1064</v>
      </c>
      <c r="E283" s="265" t="s">
        <v>232</v>
      </c>
      <c r="F283" s="266">
        <v>159.6</v>
      </c>
      <c r="G283" s="34"/>
      <c r="H283" s="39"/>
    </row>
    <row r="284" spans="1:8" s="2" customFormat="1" ht="16.899999999999999" customHeight="1">
      <c r="A284" s="34"/>
      <c r="B284" s="39"/>
      <c r="C284" s="267" t="s">
        <v>1064</v>
      </c>
      <c r="D284" s="267" t="s">
        <v>1097</v>
      </c>
      <c r="E284" s="17" t="s">
        <v>1</v>
      </c>
      <c r="F284" s="268">
        <v>159.6</v>
      </c>
      <c r="G284" s="34"/>
      <c r="H284" s="39"/>
    </row>
    <row r="285" spans="1:8" s="2" customFormat="1" ht="16.899999999999999" customHeight="1">
      <c r="A285" s="34"/>
      <c r="B285" s="39"/>
      <c r="C285" s="269" t="s">
        <v>1858</v>
      </c>
      <c r="D285" s="34"/>
      <c r="E285" s="34"/>
      <c r="F285" s="34"/>
      <c r="G285" s="34"/>
      <c r="H285" s="39"/>
    </row>
    <row r="286" spans="1:8" s="2" customFormat="1" ht="16.899999999999999" customHeight="1">
      <c r="A286" s="34"/>
      <c r="B286" s="39"/>
      <c r="C286" s="267" t="s">
        <v>1094</v>
      </c>
      <c r="D286" s="267" t="s">
        <v>1095</v>
      </c>
      <c r="E286" s="17" t="s">
        <v>232</v>
      </c>
      <c r="F286" s="268">
        <v>159.6</v>
      </c>
      <c r="G286" s="34"/>
      <c r="H286" s="39"/>
    </row>
    <row r="287" spans="1:8" s="2" customFormat="1" ht="16.899999999999999" customHeight="1">
      <c r="A287" s="34"/>
      <c r="B287" s="39"/>
      <c r="C287" s="267" t="s">
        <v>1098</v>
      </c>
      <c r="D287" s="267" t="s">
        <v>1099</v>
      </c>
      <c r="E287" s="17" t="s">
        <v>232</v>
      </c>
      <c r="F287" s="268">
        <v>159.6</v>
      </c>
      <c r="G287" s="34"/>
      <c r="H287" s="39"/>
    </row>
    <row r="288" spans="1:8" s="2" customFormat="1" ht="16.899999999999999" customHeight="1">
      <c r="A288" s="34"/>
      <c r="B288" s="39"/>
      <c r="C288" s="263" t="s">
        <v>1073</v>
      </c>
      <c r="D288" s="264" t="s">
        <v>1073</v>
      </c>
      <c r="E288" s="265" t="s">
        <v>173</v>
      </c>
      <c r="F288" s="266">
        <v>157.94999999999999</v>
      </c>
      <c r="G288" s="34"/>
      <c r="H288" s="39"/>
    </row>
    <row r="289" spans="1:8" s="2" customFormat="1" ht="16.899999999999999" customHeight="1">
      <c r="A289" s="34"/>
      <c r="B289" s="39"/>
      <c r="C289" s="267" t="s">
        <v>1</v>
      </c>
      <c r="D289" s="267" t="s">
        <v>1080</v>
      </c>
      <c r="E289" s="17" t="s">
        <v>1</v>
      </c>
      <c r="F289" s="268">
        <v>0</v>
      </c>
      <c r="G289" s="34"/>
      <c r="H289" s="39"/>
    </row>
    <row r="290" spans="1:8" s="2" customFormat="1" ht="16.899999999999999" customHeight="1">
      <c r="A290" s="34"/>
      <c r="B290" s="39"/>
      <c r="C290" s="267" t="s">
        <v>1073</v>
      </c>
      <c r="D290" s="267" t="s">
        <v>1134</v>
      </c>
      <c r="E290" s="17" t="s">
        <v>1</v>
      </c>
      <c r="F290" s="268">
        <v>157.94999999999999</v>
      </c>
      <c r="G290" s="34"/>
      <c r="H290" s="39"/>
    </row>
    <row r="291" spans="1:8" s="2" customFormat="1" ht="16.899999999999999" customHeight="1">
      <c r="A291" s="34"/>
      <c r="B291" s="39"/>
      <c r="C291" s="269" t="s">
        <v>1858</v>
      </c>
      <c r="D291" s="34"/>
      <c r="E291" s="34"/>
      <c r="F291" s="34"/>
      <c r="G291" s="34"/>
      <c r="H291" s="39"/>
    </row>
    <row r="292" spans="1:8" s="2" customFormat="1" ht="22.5">
      <c r="A292" s="34"/>
      <c r="B292" s="39"/>
      <c r="C292" s="267" t="s">
        <v>1131</v>
      </c>
      <c r="D292" s="267" t="s">
        <v>1132</v>
      </c>
      <c r="E292" s="17" t="s">
        <v>173</v>
      </c>
      <c r="F292" s="268">
        <v>157.94999999999999</v>
      </c>
      <c r="G292" s="34"/>
      <c r="H292" s="39"/>
    </row>
    <row r="293" spans="1:8" s="2" customFormat="1" ht="16.899999999999999" customHeight="1">
      <c r="A293" s="34"/>
      <c r="B293" s="39"/>
      <c r="C293" s="267" t="s">
        <v>436</v>
      </c>
      <c r="D293" s="267" t="s">
        <v>437</v>
      </c>
      <c r="E293" s="17" t="s">
        <v>241</v>
      </c>
      <c r="F293" s="268">
        <v>97.644000000000005</v>
      </c>
      <c r="G293" s="34"/>
      <c r="H293" s="39"/>
    </row>
    <row r="294" spans="1:8" s="2" customFormat="1" ht="16.899999999999999" customHeight="1">
      <c r="A294" s="34"/>
      <c r="B294" s="39"/>
      <c r="C294" s="267" t="s">
        <v>1127</v>
      </c>
      <c r="D294" s="267" t="s">
        <v>1128</v>
      </c>
      <c r="E294" s="17" t="s">
        <v>241</v>
      </c>
      <c r="F294" s="268">
        <v>16.585000000000001</v>
      </c>
      <c r="G294" s="34"/>
      <c r="H294" s="39"/>
    </row>
    <row r="295" spans="1:8" s="2" customFormat="1" ht="16.899999999999999" customHeight="1">
      <c r="A295" s="34"/>
      <c r="B295" s="39"/>
      <c r="C295" s="267" t="s">
        <v>1187</v>
      </c>
      <c r="D295" s="267" t="s">
        <v>1188</v>
      </c>
      <c r="E295" s="17" t="s">
        <v>173</v>
      </c>
      <c r="F295" s="268">
        <v>157.94999999999999</v>
      </c>
      <c r="G295" s="34"/>
      <c r="H295" s="39"/>
    </row>
    <row r="296" spans="1:8" s="2" customFormat="1" ht="16.899999999999999" customHeight="1">
      <c r="A296" s="34"/>
      <c r="B296" s="39"/>
      <c r="C296" s="267" t="s">
        <v>1147</v>
      </c>
      <c r="D296" s="267" t="s">
        <v>1148</v>
      </c>
      <c r="E296" s="17" t="s">
        <v>159</v>
      </c>
      <c r="F296" s="268">
        <v>181.59800000000001</v>
      </c>
      <c r="G296" s="34"/>
      <c r="H296" s="39"/>
    </row>
    <row r="297" spans="1:8" s="2" customFormat="1" ht="16.899999999999999" customHeight="1">
      <c r="A297" s="34"/>
      <c r="B297" s="39"/>
      <c r="C297" s="267" t="s">
        <v>1123</v>
      </c>
      <c r="D297" s="267" t="s">
        <v>1124</v>
      </c>
      <c r="E297" s="17" t="s">
        <v>428</v>
      </c>
      <c r="F297" s="268">
        <v>149.26300000000001</v>
      </c>
      <c r="G297" s="34"/>
      <c r="H297" s="39"/>
    </row>
    <row r="298" spans="1:8" s="2" customFormat="1" ht="16.899999999999999" customHeight="1">
      <c r="A298" s="34"/>
      <c r="B298" s="39"/>
      <c r="C298" s="263" t="s">
        <v>1058</v>
      </c>
      <c r="D298" s="264" t="s">
        <v>1058</v>
      </c>
      <c r="E298" s="265" t="s">
        <v>241</v>
      </c>
      <c r="F298" s="266">
        <v>246.809</v>
      </c>
      <c r="G298" s="34"/>
      <c r="H298" s="39"/>
    </row>
    <row r="299" spans="1:8" s="2" customFormat="1" ht="16.899999999999999" customHeight="1">
      <c r="A299" s="34"/>
      <c r="B299" s="39"/>
      <c r="C299" s="267" t="s">
        <v>1</v>
      </c>
      <c r="D299" s="267" t="s">
        <v>1080</v>
      </c>
      <c r="E299" s="17" t="s">
        <v>1</v>
      </c>
      <c r="F299" s="268">
        <v>0</v>
      </c>
      <c r="G299" s="34"/>
      <c r="H299" s="39"/>
    </row>
    <row r="300" spans="1:8" s="2" customFormat="1" ht="16.899999999999999" customHeight="1">
      <c r="A300" s="34"/>
      <c r="B300" s="39"/>
      <c r="C300" s="267" t="s">
        <v>1058</v>
      </c>
      <c r="D300" s="267" t="s">
        <v>1081</v>
      </c>
      <c r="E300" s="17" t="s">
        <v>1</v>
      </c>
      <c r="F300" s="268">
        <v>246.809</v>
      </c>
      <c r="G300" s="34"/>
      <c r="H300" s="39"/>
    </row>
    <row r="301" spans="1:8" s="2" customFormat="1" ht="16.899999999999999" customHeight="1">
      <c r="A301" s="34"/>
      <c r="B301" s="39"/>
      <c r="C301" s="269" t="s">
        <v>1858</v>
      </c>
      <c r="D301" s="34"/>
      <c r="E301" s="34"/>
      <c r="F301" s="34"/>
      <c r="G301" s="34"/>
      <c r="H301" s="39"/>
    </row>
    <row r="302" spans="1:8" s="2" customFormat="1" ht="22.5">
      <c r="A302" s="34"/>
      <c r="B302" s="39"/>
      <c r="C302" s="267" t="s">
        <v>1077</v>
      </c>
      <c r="D302" s="267" t="s">
        <v>1078</v>
      </c>
      <c r="E302" s="17" t="s">
        <v>241</v>
      </c>
      <c r="F302" s="268">
        <v>246.809</v>
      </c>
      <c r="G302" s="34"/>
      <c r="H302" s="39"/>
    </row>
    <row r="303" spans="1:8" s="2" customFormat="1" ht="16.899999999999999" customHeight="1">
      <c r="A303" s="34"/>
      <c r="B303" s="39"/>
      <c r="C303" s="267" t="s">
        <v>1087</v>
      </c>
      <c r="D303" s="267" t="s">
        <v>1088</v>
      </c>
      <c r="E303" s="17" t="s">
        <v>232</v>
      </c>
      <c r="F303" s="268">
        <v>470.11200000000002</v>
      </c>
      <c r="G303" s="34"/>
      <c r="H303" s="39"/>
    </row>
    <row r="304" spans="1:8" s="2" customFormat="1" ht="22.5">
      <c r="A304" s="34"/>
      <c r="B304" s="39"/>
      <c r="C304" s="267" t="s">
        <v>412</v>
      </c>
      <c r="D304" s="267" t="s">
        <v>413</v>
      </c>
      <c r="E304" s="17" t="s">
        <v>241</v>
      </c>
      <c r="F304" s="268">
        <v>322.61900000000003</v>
      </c>
      <c r="G304" s="34"/>
      <c r="H304" s="39"/>
    </row>
    <row r="305" spans="1:8" s="2" customFormat="1" ht="16.899999999999999" customHeight="1">
      <c r="A305" s="34"/>
      <c r="B305" s="39"/>
      <c r="C305" s="267" t="s">
        <v>1106</v>
      </c>
      <c r="D305" s="267" t="s">
        <v>1107</v>
      </c>
      <c r="E305" s="17" t="s">
        <v>241</v>
      </c>
      <c r="F305" s="268">
        <v>183.03</v>
      </c>
      <c r="G305" s="34"/>
      <c r="H305" s="39"/>
    </row>
    <row r="306" spans="1:8" s="2" customFormat="1" ht="16.899999999999999" customHeight="1">
      <c r="A306" s="34"/>
      <c r="B306" s="39"/>
      <c r="C306" s="263" t="s">
        <v>1060</v>
      </c>
      <c r="D306" s="264" t="s">
        <v>1060</v>
      </c>
      <c r="E306" s="265" t="s">
        <v>241</v>
      </c>
      <c r="F306" s="266">
        <v>75.81</v>
      </c>
      <c r="G306" s="34"/>
      <c r="H306" s="39"/>
    </row>
    <row r="307" spans="1:8" s="2" customFormat="1" ht="16.899999999999999" customHeight="1">
      <c r="A307" s="34"/>
      <c r="B307" s="39"/>
      <c r="C307" s="267" t="s">
        <v>1</v>
      </c>
      <c r="D307" s="267" t="s">
        <v>1085</v>
      </c>
      <c r="E307" s="17" t="s">
        <v>1</v>
      </c>
      <c r="F307" s="268">
        <v>0</v>
      </c>
      <c r="G307" s="34"/>
      <c r="H307" s="39"/>
    </row>
    <row r="308" spans="1:8" s="2" customFormat="1" ht="16.899999999999999" customHeight="1">
      <c r="A308" s="34"/>
      <c r="B308" s="39"/>
      <c r="C308" s="267" t="s">
        <v>1060</v>
      </c>
      <c r="D308" s="267" t="s">
        <v>1086</v>
      </c>
      <c r="E308" s="17" t="s">
        <v>1</v>
      </c>
      <c r="F308" s="268">
        <v>75.81</v>
      </c>
      <c r="G308" s="34"/>
      <c r="H308" s="39"/>
    </row>
    <row r="309" spans="1:8" s="2" customFormat="1" ht="16.899999999999999" customHeight="1">
      <c r="A309" s="34"/>
      <c r="B309" s="39"/>
      <c r="C309" s="269" t="s">
        <v>1858</v>
      </c>
      <c r="D309" s="34"/>
      <c r="E309" s="34"/>
      <c r="F309" s="34"/>
      <c r="G309" s="34"/>
      <c r="H309" s="39"/>
    </row>
    <row r="310" spans="1:8" s="2" customFormat="1" ht="16.899999999999999" customHeight="1">
      <c r="A310" s="34"/>
      <c r="B310" s="39"/>
      <c r="C310" s="267" t="s">
        <v>1082</v>
      </c>
      <c r="D310" s="267" t="s">
        <v>1083</v>
      </c>
      <c r="E310" s="17" t="s">
        <v>241</v>
      </c>
      <c r="F310" s="268">
        <v>75.81</v>
      </c>
      <c r="G310" s="34"/>
      <c r="H310" s="39"/>
    </row>
    <row r="311" spans="1:8" s="2" customFormat="1" ht="22.5">
      <c r="A311" s="34"/>
      <c r="B311" s="39"/>
      <c r="C311" s="267" t="s">
        <v>412</v>
      </c>
      <c r="D311" s="267" t="s">
        <v>413</v>
      </c>
      <c r="E311" s="17" t="s">
        <v>241</v>
      </c>
      <c r="F311" s="268">
        <v>322.61900000000003</v>
      </c>
      <c r="G311" s="34"/>
      <c r="H311" s="39"/>
    </row>
    <row r="312" spans="1:8" s="2" customFormat="1" ht="16.899999999999999" customHeight="1">
      <c r="A312" s="34"/>
      <c r="B312" s="39"/>
      <c r="C312" s="267" t="s">
        <v>1106</v>
      </c>
      <c r="D312" s="267" t="s">
        <v>1107</v>
      </c>
      <c r="E312" s="17" t="s">
        <v>241</v>
      </c>
      <c r="F312" s="268">
        <v>183.03</v>
      </c>
      <c r="G312" s="34"/>
      <c r="H312" s="39"/>
    </row>
    <row r="313" spans="1:8" s="2" customFormat="1" ht="16.899999999999999" customHeight="1">
      <c r="A313" s="34"/>
      <c r="B313" s="39"/>
      <c r="C313" s="263" t="s">
        <v>1071</v>
      </c>
      <c r="D313" s="264" t="s">
        <v>1071</v>
      </c>
      <c r="E313" s="265" t="s">
        <v>241</v>
      </c>
      <c r="F313" s="266">
        <v>183.03</v>
      </c>
      <c r="G313" s="34"/>
      <c r="H313" s="39"/>
    </row>
    <row r="314" spans="1:8" s="2" customFormat="1" ht="16.899999999999999" customHeight="1">
      <c r="A314" s="34"/>
      <c r="B314" s="39"/>
      <c r="C314" s="267" t="s">
        <v>1071</v>
      </c>
      <c r="D314" s="267" t="s">
        <v>1109</v>
      </c>
      <c r="E314" s="17" t="s">
        <v>1</v>
      </c>
      <c r="F314" s="268">
        <v>183.03</v>
      </c>
      <c r="G314" s="34"/>
      <c r="H314" s="39"/>
    </row>
    <row r="315" spans="1:8" s="2" customFormat="1" ht="16.899999999999999" customHeight="1">
      <c r="A315" s="34"/>
      <c r="B315" s="39"/>
      <c r="C315" s="269" t="s">
        <v>1858</v>
      </c>
      <c r="D315" s="34"/>
      <c r="E315" s="34"/>
      <c r="F315" s="34"/>
      <c r="G315" s="34"/>
      <c r="H315" s="39"/>
    </row>
    <row r="316" spans="1:8" s="2" customFormat="1" ht="16.899999999999999" customHeight="1">
      <c r="A316" s="34"/>
      <c r="B316" s="39"/>
      <c r="C316" s="267" t="s">
        <v>1106</v>
      </c>
      <c r="D316" s="267" t="s">
        <v>1107</v>
      </c>
      <c r="E316" s="17" t="s">
        <v>241</v>
      </c>
      <c r="F316" s="268">
        <v>183.03</v>
      </c>
      <c r="G316" s="34"/>
      <c r="H316" s="39"/>
    </row>
    <row r="317" spans="1:8" s="2" customFormat="1" ht="16.899999999999999" customHeight="1">
      <c r="A317" s="34"/>
      <c r="B317" s="39"/>
      <c r="C317" s="267" t="s">
        <v>1119</v>
      </c>
      <c r="D317" s="267" t="s">
        <v>1120</v>
      </c>
      <c r="E317" s="17" t="s">
        <v>428</v>
      </c>
      <c r="F317" s="268">
        <v>347.75700000000001</v>
      </c>
      <c r="G317" s="34"/>
      <c r="H317" s="39"/>
    </row>
    <row r="318" spans="1:8" s="2" customFormat="1" ht="26.45" customHeight="1">
      <c r="A318" s="34"/>
      <c r="B318" s="39"/>
      <c r="C318" s="262" t="s">
        <v>1861</v>
      </c>
      <c r="D318" s="262" t="s">
        <v>99</v>
      </c>
      <c r="E318" s="34"/>
      <c r="F318" s="34"/>
      <c r="G318" s="34"/>
      <c r="H318" s="39"/>
    </row>
    <row r="319" spans="1:8" s="2" customFormat="1" ht="16.899999999999999" customHeight="1">
      <c r="A319" s="34"/>
      <c r="B319" s="39"/>
      <c r="C319" s="263" t="s">
        <v>1228</v>
      </c>
      <c r="D319" s="264" t="s">
        <v>1228</v>
      </c>
      <c r="E319" s="265" t="s">
        <v>173</v>
      </c>
      <c r="F319" s="266">
        <v>83</v>
      </c>
      <c r="G319" s="34"/>
      <c r="H319" s="39"/>
    </row>
    <row r="320" spans="1:8" s="2" customFormat="1" ht="16.899999999999999" customHeight="1">
      <c r="A320" s="34"/>
      <c r="B320" s="39"/>
      <c r="C320" s="267" t="s">
        <v>1</v>
      </c>
      <c r="D320" s="267" t="s">
        <v>701</v>
      </c>
      <c r="E320" s="17" t="s">
        <v>1</v>
      </c>
      <c r="F320" s="268">
        <v>0</v>
      </c>
      <c r="G320" s="34"/>
      <c r="H320" s="39"/>
    </row>
    <row r="321" spans="1:8" s="2" customFormat="1" ht="16.899999999999999" customHeight="1">
      <c r="A321" s="34"/>
      <c r="B321" s="39"/>
      <c r="C321" s="267" t="s">
        <v>1228</v>
      </c>
      <c r="D321" s="267" t="s">
        <v>674</v>
      </c>
      <c r="E321" s="17" t="s">
        <v>1</v>
      </c>
      <c r="F321" s="268">
        <v>83</v>
      </c>
      <c r="G321" s="34"/>
      <c r="H321" s="39"/>
    </row>
    <row r="322" spans="1:8" s="2" customFormat="1" ht="16.899999999999999" customHeight="1">
      <c r="A322" s="34"/>
      <c r="B322" s="39"/>
      <c r="C322" s="269" t="s">
        <v>1858</v>
      </c>
      <c r="D322" s="34"/>
      <c r="E322" s="34"/>
      <c r="F322" s="34"/>
      <c r="G322" s="34"/>
      <c r="H322" s="39"/>
    </row>
    <row r="323" spans="1:8" s="2" customFormat="1" ht="16.899999999999999" customHeight="1">
      <c r="A323" s="34"/>
      <c r="B323" s="39"/>
      <c r="C323" s="267" t="s">
        <v>1479</v>
      </c>
      <c r="D323" s="267" t="s">
        <v>1480</v>
      </c>
      <c r="E323" s="17" t="s">
        <v>173</v>
      </c>
      <c r="F323" s="268">
        <v>83</v>
      </c>
      <c r="G323" s="34"/>
      <c r="H323" s="39"/>
    </row>
    <row r="324" spans="1:8" s="2" customFormat="1" ht="16.899999999999999" customHeight="1">
      <c r="A324" s="34"/>
      <c r="B324" s="39"/>
      <c r="C324" s="267" t="s">
        <v>1462</v>
      </c>
      <c r="D324" s="267" t="s">
        <v>1463</v>
      </c>
      <c r="E324" s="17" t="s">
        <v>173</v>
      </c>
      <c r="F324" s="268">
        <v>105</v>
      </c>
      <c r="G324" s="34"/>
      <c r="H324" s="39"/>
    </row>
    <row r="325" spans="1:8" s="2" customFormat="1" ht="16.899999999999999" customHeight="1">
      <c r="A325" s="34"/>
      <c r="B325" s="39"/>
      <c r="C325" s="267" t="s">
        <v>1469</v>
      </c>
      <c r="D325" s="267" t="s">
        <v>1470</v>
      </c>
      <c r="E325" s="17" t="s">
        <v>173</v>
      </c>
      <c r="F325" s="268">
        <v>83</v>
      </c>
      <c r="G325" s="34"/>
      <c r="H325" s="39"/>
    </row>
    <row r="326" spans="1:8" s="2" customFormat="1" ht="16.899999999999999" customHeight="1">
      <c r="A326" s="34"/>
      <c r="B326" s="39"/>
      <c r="C326" s="267" t="s">
        <v>1435</v>
      </c>
      <c r="D326" s="267" t="s">
        <v>1436</v>
      </c>
      <c r="E326" s="17" t="s">
        <v>173</v>
      </c>
      <c r="F326" s="268">
        <v>105</v>
      </c>
      <c r="G326" s="34"/>
      <c r="H326" s="39"/>
    </row>
    <row r="327" spans="1:8" s="2" customFormat="1" ht="16.899999999999999" customHeight="1">
      <c r="A327" s="34"/>
      <c r="B327" s="39"/>
      <c r="C327" s="267" t="s">
        <v>1486</v>
      </c>
      <c r="D327" s="267" t="s">
        <v>1487</v>
      </c>
      <c r="E327" s="17" t="s">
        <v>173</v>
      </c>
      <c r="F327" s="268">
        <v>110.25</v>
      </c>
      <c r="G327" s="34"/>
      <c r="H327" s="39"/>
    </row>
    <row r="328" spans="1:8" s="2" customFormat="1" ht="16.899999999999999" customHeight="1">
      <c r="A328" s="34"/>
      <c r="B328" s="39"/>
      <c r="C328" s="267" t="s">
        <v>1465</v>
      </c>
      <c r="D328" s="267" t="s">
        <v>1466</v>
      </c>
      <c r="E328" s="17" t="s">
        <v>173</v>
      </c>
      <c r="F328" s="268">
        <v>115.5</v>
      </c>
      <c r="G328" s="34"/>
      <c r="H328" s="39"/>
    </row>
    <row r="329" spans="1:8" s="2" customFormat="1" ht="16.899999999999999" customHeight="1">
      <c r="A329" s="34"/>
      <c r="B329" s="39"/>
      <c r="C329" s="263" t="s">
        <v>1227</v>
      </c>
      <c r="D329" s="264" t="s">
        <v>1227</v>
      </c>
      <c r="E329" s="265" t="s">
        <v>173</v>
      </c>
      <c r="F329" s="266">
        <v>22</v>
      </c>
      <c r="G329" s="34"/>
      <c r="H329" s="39"/>
    </row>
    <row r="330" spans="1:8" s="2" customFormat="1" ht="16.899999999999999" customHeight="1">
      <c r="A330" s="34"/>
      <c r="B330" s="39"/>
      <c r="C330" s="267" t="s">
        <v>1</v>
      </c>
      <c r="D330" s="267" t="s">
        <v>701</v>
      </c>
      <c r="E330" s="17" t="s">
        <v>1</v>
      </c>
      <c r="F330" s="268">
        <v>0</v>
      </c>
      <c r="G330" s="34"/>
      <c r="H330" s="39"/>
    </row>
    <row r="331" spans="1:8" s="2" customFormat="1" ht="16.899999999999999" customHeight="1">
      <c r="A331" s="34"/>
      <c r="B331" s="39"/>
      <c r="C331" s="267" t="s">
        <v>1227</v>
      </c>
      <c r="D331" s="267" t="s">
        <v>376</v>
      </c>
      <c r="E331" s="17" t="s">
        <v>1</v>
      </c>
      <c r="F331" s="268">
        <v>22</v>
      </c>
      <c r="G331" s="34"/>
      <c r="H331" s="39"/>
    </row>
    <row r="332" spans="1:8" s="2" customFormat="1" ht="16.899999999999999" customHeight="1">
      <c r="A332" s="34"/>
      <c r="B332" s="39"/>
      <c r="C332" s="269" t="s">
        <v>1858</v>
      </c>
      <c r="D332" s="34"/>
      <c r="E332" s="34"/>
      <c r="F332" s="34"/>
      <c r="G332" s="34"/>
      <c r="H332" s="39"/>
    </row>
    <row r="333" spans="1:8" s="2" customFormat="1" ht="16.899999999999999" customHeight="1">
      <c r="A333" s="34"/>
      <c r="B333" s="39"/>
      <c r="C333" s="267" t="s">
        <v>1475</v>
      </c>
      <c r="D333" s="267" t="s">
        <v>1476</v>
      </c>
      <c r="E333" s="17" t="s">
        <v>173</v>
      </c>
      <c r="F333" s="268">
        <v>22</v>
      </c>
      <c r="G333" s="34"/>
      <c r="H333" s="39"/>
    </row>
    <row r="334" spans="1:8" s="2" customFormat="1" ht="16.899999999999999" customHeight="1">
      <c r="A334" s="34"/>
      <c r="B334" s="39"/>
      <c r="C334" s="267" t="s">
        <v>1462</v>
      </c>
      <c r="D334" s="267" t="s">
        <v>1463</v>
      </c>
      <c r="E334" s="17" t="s">
        <v>173</v>
      </c>
      <c r="F334" s="268">
        <v>105</v>
      </c>
      <c r="G334" s="34"/>
      <c r="H334" s="39"/>
    </row>
    <row r="335" spans="1:8" s="2" customFormat="1" ht="22.5">
      <c r="A335" s="34"/>
      <c r="B335" s="39"/>
      <c r="C335" s="267" t="s">
        <v>1472</v>
      </c>
      <c r="D335" s="267" t="s">
        <v>1473</v>
      </c>
      <c r="E335" s="17" t="s">
        <v>173</v>
      </c>
      <c r="F335" s="268">
        <v>22</v>
      </c>
      <c r="G335" s="34"/>
      <c r="H335" s="39"/>
    </row>
    <row r="336" spans="1:8" s="2" customFormat="1" ht="16.899999999999999" customHeight="1">
      <c r="A336" s="34"/>
      <c r="B336" s="39"/>
      <c r="C336" s="267" t="s">
        <v>1435</v>
      </c>
      <c r="D336" s="267" t="s">
        <v>1436</v>
      </c>
      <c r="E336" s="17" t="s">
        <v>173</v>
      </c>
      <c r="F336" s="268">
        <v>105</v>
      </c>
      <c r="G336" s="34"/>
      <c r="H336" s="39"/>
    </row>
    <row r="337" spans="1:8" s="2" customFormat="1" ht="16.899999999999999" customHeight="1">
      <c r="A337" s="34"/>
      <c r="B337" s="39"/>
      <c r="C337" s="267" t="s">
        <v>1486</v>
      </c>
      <c r="D337" s="267" t="s">
        <v>1487</v>
      </c>
      <c r="E337" s="17" t="s">
        <v>173</v>
      </c>
      <c r="F337" s="268">
        <v>110.25</v>
      </c>
      <c r="G337" s="34"/>
      <c r="H337" s="39"/>
    </row>
    <row r="338" spans="1:8" s="2" customFormat="1" ht="16.899999999999999" customHeight="1">
      <c r="A338" s="34"/>
      <c r="B338" s="39"/>
      <c r="C338" s="267" t="s">
        <v>1465</v>
      </c>
      <c r="D338" s="267" t="s">
        <v>1466</v>
      </c>
      <c r="E338" s="17" t="s">
        <v>173</v>
      </c>
      <c r="F338" s="268">
        <v>115.5</v>
      </c>
      <c r="G338" s="34"/>
      <c r="H338" s="39"/>
    </row>
    <row r="339" spans="1:8" s="2" customFormat="1" ht="16.899999999999999" customHeight="1">
      <c r="A339" s="34"/>
      <c r="B339" s="39"/>
      <c r="C339" s="263" t="s">
        <v>1229</v>
      </c>
      <c r="D339" s="264" t="s">
        <v>1229</v>
      </c>
      <c r="E339" s="265" t="s">
        <v>173</v>
      </c>
      <c r="F339" s="266">
        <v>105</v>
      </c>
      <c r="G339" s="34"/>
      <c r="H339" s="39"/>
    </row>
    <row r="340" spans="1:8" s="2" customFormat="1" ht="16.899999999999999" customHeight="1">
      <c r="A340" s="34"/>
      <c r="B340" s="39"/>
      <c r="C340" s="267" t="s">
        <v>1</v>
      </c>
      <c r="D340" s="267" t="s">
        <v>701</v>
      </c>
      <c r="E340" s="17" t="s">
        <v>1</v>
      </c>
      <c r="F340" s="268">
        <v>0</v>
      </c>
      <c r="G340" s="34"/>
      <c r="H340" s="39"/>
    </row>
    <row r="341" spans="1:8" s="2" customFormat="1" ht="16.899999999999999" customHeight="1">
      <c r="A341" s="34"/>
      <c r="B341" s="39"/>
      <c r="C341" s="267" t="s">
        <v>1229</v>
      </c>
      <c r="D341" s="267" t="s">
        <v>1489</v>
      </c>
      <c r="E341" s="17" t="s">
        <v>1</v>
      </c>
      <c r="F341" s="268">
        <v>105</v>
      </c>
      <c r="G341" s="34"/>
      <c r="H341" s="39"/>
    </row>
    <row r="342" spans="1:8" s="2" customFormat="1" ht="16.899999999999999" customHeight="1">
      <c r="A342" s="34"/>
      <c r="B342" s="39"/>
      <c r="C342" s="269" t="s">
        <v>1858</v>
      </c>
      <c r="D342" s="34"/>
      <c r="E342" s="34"/>
      <c r="F342" s="34"/>
      <c r="G342" s="34"/>
      <c r="H342" s="39"/>
    </row>
    <row r="343" spans="1:8" s="2" customFormat="1" ht="16.899999999999999" customHeight="1">
      <c r="A343" s="34"/>
      <c r="B343" s="39"/>
      <c r="C343" s="267" t="s">
        <v>1486</v>
      </c>
      <c r="D343" s="267" t="s">
        <v>1487</v>
      </c>
      <c r="E343" s="17" t="s">
        <v>173</v>
      </c>
      <c r="F343" s="268">
        <v>105</v>
      </c>
      <c r="G343" s="34"/>
      <c r="H343" s="39"/>
    </row>
    <row r="344" spans="1:8" s="2" customFormat="1" ht="16.899999999999999" customHeight="1">
      <c r="A344" s="34"/>
      <c r="B344" s="39"/>
      <c r="C344" s="267" t="s">
        <v>1483</v>
      </c>
      <c r="D344" s="267" t="s">
        <v>1484</v>
      </c>
      <c r="E344" s="17" t="s">
        <v>173</v>
      </c>
      <c r="F344" s="268">
        <v>105</v>
      </c>
      <c r="G344" s="34"/>
      <c r="H344" s="39"/>
    </row>
    <row r="345" spans="1:8" s="2" customFormat="1" ht="16.899999999999999" customHeight="1">
      <c r="A345" s="34"/>
      <c r="B345" s="39"/>
      <c r="C345" s="263" t="s">
        <v>1208</v>
      </c>
      <c r="D345" s="264" t="s">
        <v>1208</v>
      </c>
      <c r="E345" s="265" t="s">
        <v>241</v>
      </c>
      <c r="F345" s="266">
        <v>22.88</v>
      </c>
      <c r="G345" s="34"/>
      <c r="H345" s="39"/>
    </row>
    <row r="346" spans="1:8" s="2" customFormat="1" ht="16.899999999999999" customHeight="1">
      <c r="A346" s="34"/>
      <c r="B346" s="39"/>
      <c r="C346" s="267" t="s">
        <v>1208</v>
      </c>
      <c r="D346" s="267" t="s">
        <v>1235</v>
      </c>
      <c r="E346" s="17" t="s">
        <v>1</v>
      </c>
      <c r="F346" s="268">
        <v>22.88</v>
      </c>
      <c r="G346" s="34"/>
      <c r="H346" s="39"/>
    </row>
    <row r="347" spans="1:8" s="2" customFormat="1" ht="16.899999999999999" customHeight="1">
      <c r="A347" s="34"/>
      <c r="B347" s="39"/>
      <c r="C347" s="269" t="s">
        <v>1858</v>
      </c>
      <c r="D347" s="34"/>
      <c r="E347" s="34"/>
      <c r="F347" s="34"/>
      <c r="G347" s="34"/>
      <c r="H347" s="39"/>
    </row>
    <row r="348" spans="1:8" s="2" customFormat="1" ht="22.5">
      <c r="A348" s="34"/>
      <c r="B348" s="39"/>
      <c r="C348" s="267" t="s">
        <v>1077</v>
      </c>
      <c r="D348" s="267" t="s">
        <v>1078</v>
      </c>
      <c r="E348" s="17" t="s">
        <v>241</v>
      </c>
      <c r="F348" s="268">
        <v>50.18</v>
      </c>
      <c r="G348" s="34"/>
      <c r="H348" s="39"/>
    </row>
    <row r="349" spans="1:8" s="2" customFormat="1" ht="22.5">
      <c r="A349" s="34"/>
      <c r="B349" s="39"/>
      <c r="C349" s="267" t="s">
        <v>412</v>
      </c>
      <c r="D349" s="267" t="s">
        <v>413</v>
      </c>
      <c r="E349" s="17" t="s">
        <v>241</v>
      </c>
      <c r="F349" s="268">
        <v>95.59</v>
      </c>
      <c r="G349" s="34"/>
      <c r="H349" s="39"/>
    </row>
    <row r="350" spans="1:8" s="2" customFormat="1" ht="16.899999999999999" customHeight="1">
      <c r="A350" s="34"/>
      <c r="B350" s="39"/>
      <c r="C350" s="267" t="s">
        <v>1106</v>
      </c>
      <c r="D350" s="267" t="s">
        <v>1107</v>
      </c>
      <c r="E350" s="17" t="s">
        <v>241</v>
      </c>
      <c r="F350" s="268">
        <v>64.150999999999996</v>
      </c>
      <c r="G350" s="34"/>
      <c r="H350" s="39"/>
    </row>
    <row r="351" spans="1:8" s="2" customFormat="1" ht="16.899999999999999" customHeight="1">
      <c r="A351" s="34"/>
      <c r="B351" s="39"/>
      <c r="C351" s="267" t="s">
        <v>441</v>
      </c>
      <c r="D351" s="267" t="s">
        <v>442</v>
      </c>
      <c r="E351" s="17" t="s">
        <v>428</v>
      </c>
      <c r="F351" s="268">
        <v>33.298000000000002</v>
      </c>
      <c r="G351" s="34"/>
      <c r="H351" s="39"/>
    </row>
    <row r="352" spans="1:8" s="2" customFormat="1" ht="16.899999999999999" customHeight="1">
      <c r="A352" s="34"/>
      <c r="B352" s="39"/>
      <c r="C352" s="263" t="s">
        <v>1075</v>
      </c>
      <c r="D352" s="264" t="s">
        <v>1075</v>
      </c>
      <c r="E352" s="265" t="s">
        <v>428</v>
      </c>
      <c r="F352" s="266">
        <v>6.3730000000000002</v>
      </c>
      <c r="G352" s="34"/>
      <c r="H352" s="39"/>
    </row>
    <row r="353" spans="1:8" s="2" customFormat="1" ht="16.899999999999999" customHeight="1">
      <c r="A353" s="34"/>
      <c r="B353" s="39"/>
      <c r="C353" s="267" t="s">
        <v>1</v>
      </c>
      <c r="D353" s="267" t="s">
        <v>1237</v>
      </c>
      <c r="E353" s="17" t="s">
        <v>1</v>
      </c>
      <c r="F353" s="268">
        <v>0</v>
      </c>
      <c r="G353" s="34"/>
      <c r="H353" s="39"/>
    </row>
    <row r="354" spans="1:8" s="2" customFormat="1" ht="16.899999999999999" customHeight="1">
      <c r="A354" s="34"/>
      <c r="B354" s="39"/>
      <c r="C354" s="267" t="s">
        <v>1</v>
      </c>
      <c r="D354" s="267" t="s">
        <v>1255</v>
      </c>
      <c r="E354" s="17" t="s">
        <v>1</v>
      </c>
      <c r="F354" s="268">
        <v>6.3730000000000002</v>
      </c>
      <c r="G354" s="34"/>
      <c r="H354" s="39"/>
    </row>
    <row r="355" spans="1:8" s="2" customFormat="1" ht="16.899999999999999" customHeight="1">
      <c r="A355" s="34"/>
      <c r="B355" s="39"/>
      <c r="C355" s="267" t="s">
        <v>1075</v>
      </c>
      <c r="D355" s="267" t="s">
        <v>195</v>
      </c>
      <c r="E355" s="17" t="s">
        <v>1</v>
      </c>
      <c r="F355" s="268">
        <v>6.3730000000000002</v>
      </c>
      <c r="G355" s="34"/>
      <c r="H355" s="39"/>
    </row>
    <row r="356" spans="1:8" s="2" customFormat="1" ht="16.899999999999999" customHeight="1">
      <c r="A356" s="34"/>
      <c r="B356" s="39"/>
      <c r="C356" s="269" t="s">
        <v>1858</v>
      </c>
      <c r="D356" s="34"/>
      <c r="E356" s="34"/>
      <c r="F356" s="34"/>
      <c r="G356" s="34"/>
      <c r="H356" s="39"/>
    </row>
    <row r="357" spans="1:8" s="2" customFormat="1" ht="16.899999999999999" customHeight="1">
      <c r="A357" s="34"/>
      <c r="B357" s="39"/>
      <c r="C357" s="267" t="s">
        <v>1113</v>
      </c>
      <c r="D357" s="267" t="s">
        <v>1114</v>
      </c>
      <c r="E357" s="17" t="s">
        <v>428</v>
      </c>
      <c r="F357" s="268">
        <v>6.3730000000000002</v>
      </c>
      <c r="G357" s="34"/>
      <c r="H357" s="39"/>
    </row>
    <row r="358" spans="1:8" s="2" customFormat="1" ht="16.899999999999999" customHeight="1">
      <c r="A358" s="34"/>
      <c r="B358" s="39"/>
      <c r="C358" s="267" t="s">
        <v>436</v>
      </c>
      <c r="D358" s="267" t="s">
        <v>437</v>
      </c>
      <c r="E358" s="17" t="s">
        <v>241</v>
      </c>
      <c r="F358" s="268">
        <v>9.33</v>
      </c>
      <c r="G358" s="34"/>
      <c r="H358" s="39"/>
    </row>
    <row r="359" spans="1:8" s="2" customFormat="1" ht="16.899999999999999" customHeight="1">
      <c r="A359" s="34"/>
      <c r="B359" s="39"/>
      <c r="C359" s="263" t="s">
        <v>275</v>
      </c>
      <c r="D359" s="264" t="s">
        <v>275</v>
      </c>
      <c r="E359" s="265" t="s">
        <v>232</v>
      </c>
      <c r="F359" s="266">
        <v>5.3250000000000002</v>
      </c>
      <c r="G359" s="34"/>
      <c r="H359" s="39"/>
    </row>
    <row r="360" spans="1:8" s="2" customFormat="1" ht="16.899999999999999" customHeight="1">
      <c r="A360" s="34"/>
      <c r="B360" s="39"/>
      <c r="C360" s="267" t="s">
        <v>1</v>
      </c>
      <c r="D360" s="267" t="s">
        <v>1237</v>
      </c>
      <c r="E360" s="17" t="s">
        <v>1</v>
      </c>
      <c r="F360" s="268">
        <v>0</v>
      </c>
      <c r="G360" s="34"/>
      <c r="H360" s="39"/>
    </row>
    <row r="361" spans="1:8" s="2" customFormat="1" ht="16.899999999999999" customHeight="1">
      <c r="A361" s="34"/>
      <c r="B361" s="39"/>
      <c r="C361" s="267" t="s">
        <v>275</v>
      </c>
      <c r="D361" s="267" t="s">
        <v>1261</v>
      </c>
      <c r="E361" s="17" t="s">
        <v>1</v>
      </c>
      <c r="F361" s="268">
        <v>5.3250000000000002</v>
      </c>
      <c r="G361" s="34"/>
      <c r="H361" s="39"/>
    </row>
    <row r="362" spans="1:8" s="2" customFormat="1" ht="16.899999999999999" customHeight="1">
      <c r="A362" s="34"/>
      <c r="B362" s="39"/>
      <c r="C362" s="269" t="s">
        <v>1858</v>
      </c>
      <c r="D362" s="34"/>
      <c r="E362" s="34"/>
      <c r="F362" s="34"/>
      <c r="G362" s="34"/>
      <c r="H362" s="39"/>
    </row>
    <row r="363" spans="1:8" s="2" customFormat="1" ht="16.899999999999999" customHeight="1">
      <c r="A363" s="34"/>
      <c r="B363" s="39"/>
      <c r="C363" s="267" t="s">
        <v>577</v>
      </c>
      <c r="D363" s="267" t="s">
        <v>578</v>
      </c>
      <c r="E363" s="17" t="s">
        <v>232</v>
      </c>
      <c r="F363" s="268">
        <v>5.3250000000000002</v>
      </c>
      <c r="G363" s="34"/>
      <c r="H363" s="39"/>
    </row>
    <row r="364" spans="1:8" s="2" customFormat="1" ht="16.899999999999999" customHeight="1">
      <c r="A364" s="34"/>
      <c r="B364" s="39"/>
      <c r="C364" s="267" t="s">
        <v>582</v>
      </c>
      <c r="D364" s="267" t="s">
        <v>583</v>
      </c>
      <c r="E364" s="17" t="s">
        <v>232</v>
      </c>
      <c r="F364" s="268">
        <v>7.9880000000000004</v>
      </c>
      <c r="G364" s="34"/>
      <c r="H364" s="39"/>
    </row>
    <row r="365" spans="1:8" s="2" customFormat="1" ht="16.899999999999999" customHeight="1">
      <c r="A365" s="34"/>
      <c r="B365" s="39"/>
      <c r="C365" s="263" t="s">
        <v>1067</v>
      </c>
      <c r="D365" s="264" t="s">
        <v>1067</v>
      </c>
      <c r="E365" s="265" t="s">
        <v>241</v>
      </c>
      <c r="F365" s="266">
        <v>1.365</v>
      </c>
      <c r="G365" s="34"/>
      <c r="H365" s="39"/>
    </row>
    <row r="366" spans="1:8" s="2" customFormat="1" ht="16.899999999999999" customHeight="1">
      <c r="A366" s="34"/>
      <c r="B366" s="39"/>
      <c r="C366" s="267" t="s">
        <v>1067</v>
      </c>
      <c r="D366" s="267" t="s">
        <v>1272</v>
      </c>
      <c r="E366" s="17" t="s">
        <v>1</v>
      </c>
      <c r="F366" s="268">
        <v>1.365</v>
      </c>
      <c r="G366" s="34"/>
      <c r="H366" s="39"/>
    </row>
    <row r="367" spans="1:8" s="2" customFormat="1" ht="16.899999999999999" customHeight="1">
      <c r="A367" s="34"/>
      <c r="B367" s="39"/>
      <c r="C367" s="269" t="s">
        <v>1858</v>
      </c>
      <c r="D367" s="34"/>
      <c r="E367" s="34"/>
      <c r="F367" s="34"/>
      <c r="G367" s="34"/>
      <c r="H367" s="39"/>
    </row>
    <row r="368" spans="1:8" s="2" customFormat="1" ht="16.899999999999999" customHeight="1">
      <c r="A368" s="34"/>
      <c r="B368" s="39"/>
      <c r="C368" s="267" t="s">
        <v>1127</v>
      </c>
      <c r="D368" s="267" t="s">
        <v>1128</v>
      </c>
      <c r="E368" s="17" t="s">
        <v>241</v>
      </c>
      <c r="F368" s="268">
        <v>1.365</v>
      </c>
      <c r="G368" s="34"/>
      <c r="H368" s="39"/>
    </row>
    <row r="369" spans="1:8" s="2" customFormat="1" ht="16.899999999999999" customHeight="1">
      <c r="A369" s="34"/>
      <c r="B369" s="39"/>
      <c r="C369" s="267" t="s">
        <v>1106</v>
      </c>
      <c r="D369" s="267" t="s">
        <v>1107</v>
      </c>
      <c r="E369" s="17" t="s">
        <v>241</v>
      </c>
      <c r="F369" s="268">
        <v>64.150999999999996</v>
      </c>
      <c r="G369" s="34"/>
      <c r="H369" s="39"/>
    </row>
    <row r="370" spans="1:8" s="2" customFormat="1" ht="16.899999999999999" customHeight="1">
      <c r="A370" s="34"/>
      <c r="B370" s="39"/>
      <c r="C370" s="263" t="s">
        <v>262</v>
      </c>
      <c r="D370" s="264" t="s">
        <v>262</v>
      </c>
      <c r="E370" s="265" t="s">
        <v>241</v>
      </c>
      <c r="F370" s="266">
        <v>9.33</v>
      </c>
      <c r="G370" s="34"/>
      <c r="H370" s="39"/>
    </row>
    <row r="371" spans="1:8" s="2" customFormat="1" ht="16.899999999999999" customHeight="1">
      <c r="A371" s="34"/>
      <c r="B371" s="39"/>
      <c r="C371" s="267" t="s">
        <v>1</v>
      </c>
      <c r="D371" s="267" t="s">
        <v>1253</v>
      </c>
      <c r="E371" s="17" t="s">
        <v>1</v>
      </c>
      <c r="F371" s="268">
        <v>6.1429999999999998</v>
      </c>
      <c r="G371" s="34"/>
      <c r="H371" s="39"/>
    </row>
    <row r="372" spans="1:8" s="2" customFormat="1" ht="16.899999999999999" customHeight="1">
      <c r="A372" s="34"/>
      <c r="B372" s="39"/>
      <c r="C372" s="267" t="s">
        <v>1</v>
      </c>
      <c r="D372" s="267" t="s">
        <v>1112</v>
      </c>
      <c r="E372" s="17" t="s">
        <v>1</v>
      </c>
      <c r="F372" s="268">
        <v>3.1869999999999998</v>
      </c>
      <c r="G372" s="34"/>
      <c r="H372" s="39"/>
    </row>
    <row r="373" spans="1:8" s="2" customFormat="1" ht="16.899999999999999" customHeight="1">
      <c r="A373" s="34"/>
      <c r="B373" s="39"/>
      <c r="C373" s="267" t="s">
        <v>262</v>
      </c>
      <c r="D373" s="267" t="s">
        <v>195</v>
      </c>
      <c r="E373" s="17" t="s">
        <v>1</v>
      </c>
      <c r="F373" s="268">
        <v>9.33</v>
      </c>
      <c r="G373" s="34"/>
      <c r="H373" s="39"/>
    </row>
    <row r="374" spans="1:8" s="2" customFormat="1" ht="16.899999999999999" customHeight="1">
      <c r="A374" s="34"/>
      <c r="B374" s="39"/>
      <c r="C374" s="269" t="s">
        <v>1858</v>
      </c>
      <c r="D374" s="34"/>
      <c r="E374" s="34"/>
      <c r="F374" s="34"/>
      <c r="G374" s="34"/>
      <c r="H374" s="39"/>
    </row>
    <row r="375" spans="1:8" s="2" customFormat="1" ht="16.899999999999999" customHeight="1">
      <c r="A375" s="34"/>
      <c r="B375" s="39"/>
      <c r="C375" s="267" t="s">
        <v>436</v>
      </c>
      <c r="D375" s="267" t="s">
        <v>437</v>
      </c>
      <c r="E375" s="17" t="s">
        <v>241</v>
      </c>
      <c r="F375" s="268">
        <v>9.33</v>
      </c>
      <c r="G375" s="34"/>
      <c r="H375" s="39"/>
    </row>
    <row r="376" spans="1:8" s="2" customFormat="1" ht="16.899999999999999" customHeight="1">
      <c r="A376" s="34"/>
      <c r="B376" s="39"/>
      <c r="C376" s="267" t="s">
        <v>1106</v>
      </c>
      <c r="D376" s="267" t="s">
        <v>1107</v>
      </c>
      <c r="E376" s="17" t="s">
        <v>241</v>
      </c>
      <c r="F376" s="268">
        <v>64.150999999999996</v>
      </c>
      <c r="G376" s="34"/>
      <c r="H376" s="39"/>
    </row>
    <row r="377" spans="1:8" s="2" customFormat="1" ht="16.899999999999999" customHeight="1">
      <c r="A377" s="34"/>
      <c r="B377" s="39"/>
      <c r="C377" s="263" t="s">
        <v>264</v>
      </c>
      <c r="D377" s="264" t="s">
        <v>264</v>
      </c>
      <c r="E377" s="265" t="s">
        <v>241</v>
      </c>
      <c r="F377" s="266">
        <v>95.59</v>
      </c>
      <c r="G377" s="34"/>
      <c r="H377" s="39"/>
    </row>
    <row r="378" spans="1:8" s="2" customFormat="1" ht="16.899999999999999" customHeight="1">
      <c r="A378" s="34"/>
      <c r="B378" s="39"/>
      <c r="C378" s="267" t="s">
        <v>264</v>
      </c>
      <c r="D378" s="267" t="s">
        <v>1246</v>
      </c>
      <c r="E378" s="17" t="s">
        <v>1</v>
      </c>
      <c r="F378" s="268">
        <v>95.59</v>
      </c>
      <c r="G378" s="34"/>
      <c r="H378" s="39"/>
    </row>
    <row r="379" spans="1:8" s="2" customFormat="1" ht="16.899999999999999" customHeight="1">
      <c r="A379" s="34"/>
      <c r="B379" s="39"/>
      <c r="C379" s="269" t="s">
        <v>1858</v>
      </c>
      <c r="D379" s="34"/>
      <c r="E379" s="34"/>
      <c r="F379" s="34"/>
      <c r="G379" s="34"/>
      <c r="H379" s="39"/>
    </row>
    <row r="380" spans="1:8" s="2" customFormat="1" ht="22.5">
      <c r="A380" s="34"/>
      <c r="B380" s="39"/>
      <c r="C380" s="267" t="s">
        <v>412</v>
      </c>
      <c r="D380" s="267" t="s">
        <v>413</v>
      </c>
      <c r="E380" s="17" t="s">
        <v>241</v>
      </c>
      <c r="F380" s="268">
        <v>95.59</v>
      </c>
      <c r="G380" s="34"/>
      <c r="H380" s="39"/>
    </row>
    <row r="381" spans="1:8" s="2" customFormat="1" ht="16.899999999999999" customHeight="1">
      <c r="A381" s="34"/>
      <c r="B381" s="39"/>
      <c r="C381" s="267" t="s">
        <v>422</v>
      </c>
      <c r="D381" s="267" t="s">
        <v>423</v>
      </c>
      <c r="E381" s="17" t="s">
        <v>241</v>
      </c>
      <c r="F381" s="268">
        <v>95.59</v>
      </c>
      <c r="G381" s="34"/>
      <c r="H381" s="39"/>
    </row>
    <row r="382" spans="1:8" s="2" customFormat="1" ht="16.899999999999999" customHeight="1">
      <c r="A382" s="34"/>
      <c r="B382" s="39"/>
      <c r="C382" s="267" t="s">
        <v>426</v>
      </c>
      <c r="D382" s="267" t="s">
        <v>427</v>
      </c>
      <c r="E382" s="17" t="s">
        <v>428</v>
      </c>
      <c r="F382" s="268">
        <v>162.50299999999999</v>
      </c>
      <c r="G382" s="34"/>
      <c r="H382" s="39"/>
    </row>
    <row r="383" spans="1:8" s="2" customFormat="1" ht="16.899999999999999" customHeight="1">
      <c r="A383" s="34"/>
      <c r="B383" s="39"/>
      <c r="C383" s="267" t="s">
        <v>432</v>
      </c>
      <c r="D383" s="267" t="s">
        <v>433</v>
      </c>
      <c r="E383" s="17" t="s">
        <v>241</v>
      </c>
      <c r="F383" s="268">
        <v>95.59</v>
      </c>
      <c r="G383" s="34"/>
      <c r="H383" s="39"/>
    </row>
    <row r="384" spans="1:8" s="2" customFormat="1" ht="16.899999999999999" customHeight="1">
      <c r="A384" s="34"/>
      <c r="B384" s="39"/>
      <c r="C384" s="263" t="s">
        <v>1062</v>
      </c>
      <c r="D384" s="264" t="s">
        <v>1062</v>
      </c>
      <c r="E384" s="265" t="s">
        <v>232</v>
      </c>
      <c r="F384" s="266">
        <v>79.680000000000007</v>
      </c>
      <c r="G384" s="34"/>
      <c r="H384" s="39"/>
    </row>
    <row r="385" spans="1:8" s="2" customFormat="1" ht="16.899999999999999" customHeight="1">
      <c r="A385" s="34"/>
      <c r="B385" s="39"/>
      <c r="C385" s="267" t="s">
        <v>1062</v>
      </c>
      <c r="D385" s="267" t="s">
        <v>1240</v>
      </c>
      <c r="E385" s="17" t="s">
        <v>1</v>
      </c>
      <c r="F385" s="268">
        <v>79.680000000000007</v>
      </c>
      <c r="G385" s="34"/>
      <c r="H385" s="39"/>
    </row>
    <row r="386" spans="1:8" s="2" customFormat="1" ht="16.899999999999999" customHeight="1">
      <c r="A386" s="34"/>
      <c r="B386" s="39"/>
      <c r="C386" s="269" t="s">
        <v>1858</v>
      </c>
      <c r="D386" s="34"/>
      <c r="E386" s="34"/>
      <c r="F386" s="34"/>
      <c r="G386" s="34"/>
      <c r="H386" s="39"/>
    </row>
    <row r="387" spans="1:8" s="2" customFormat="1" ht="16.899999999999999" customHeight="1">
      <c r="A387" s="34"/>
      <c r="B387" s="39"/>
      <c r="C387" s="267" t="s">
        <v>1087</v>
      </c>
      <c r="D387" s="267" t="s">
        <v>1088</v>
      </c>
      <c r="E387" s="17" t="s">
        <v>232</v>
      </c>
      <c r="F387" s="268">
        <v>79.680000000000007</v>
      </c>
      <c r="G387" s="34"/>
      <c r="H387" s="39"/>
    </row>
    <row r="388" spans="1:8" s="2" customFormat="1" ht="16.899999999999999" customHeight="1">
      <c r="A388" s="34"/>
      <c r="B388" s="39"/>
      <c r="C388" s="267" t="s">
        <v>1091</v>
      </c>
      <c r="D388" s="267" t="s">
        <v>1092</v>
      </c>
      <c r="E388" s="17" t="s">
        <v>232</v>
      </c>
      <c r="F388" s="268">
        <v>79.680000000000007</v>
      </c>
      <c r="G388" s="34"/>
      <c r="H388" s="39"/>
    </row>
    <row r="389" spans="1:8" s="2" customFormat="1" ht="16.899999999999999" customHeight="1">
      <c r="A389" s="34"/>
      <c r="B389" s="39"/>
      <c r="C389" s="263" t="s">
        <v>1064</v>
      </c>
      <c r="D389" s="264" t="s">
        <v>1064</v>
      </c>
      <c r="E389" s="265" t="s">
        <v>232</v>
      </c>
      <c r="F389" s="266">
        <v>85.5</v>
      </c>
      <c r="G389" s="34"/>
      <c r="H389" s="39"/>
    </row>
    <row r="390" spans="1:8" s="2" customFormat="1" ht="16.899999999999999" customHeight="1">
      <c r="A390" s="34"/>
      <c r="B390" s="39"/>
      <c r="C390" s="267" t="s">
        <v>1064</v>
      </c>
      <c r="D390" s="267" t="s">
        <v>1243</v>
      </c>
      <c r="E390" s="17" t="s">
        <v>1</v>
      </c>
      <c r="F390" s="268">
        <v>85.5</v>
      </c>
      <c r="G390" s="34"/>
      <c r="H390" s="39"/>
    </row>
    <row r="391" spans="1:8" s="2" customFormat="1" ht="16.899999999999999" customHeight="1">
      <c r="A391" s="34"/>
      <c r="B391" s="39"/>
      <c r="C391" s="269" t="s">
        <v>1858</v>
      </c>
      <c r="D391" s="34"/>
      <c r="E391" s="34"/>
      <c r="F391" s="34"/>
      <c r="G391" s="34"/>
      <c r="H391" s="39"/>
    </row>
    <row r="392" spans="1:8" s="2" customFormat="1" ht="16.899999999999999" customHeight="1">
      <c r="A392" s="34"/>
      <c r="B392" s="39"/>
      <c r="C392" s="267" t="s">
        <v>1094</v>
      </c>
      <c r="D392" s="267" t="s">
        <v>1095</v>
      </c>
      <c r="E392" s="17" t="s">
        <v>232</v>
      </c>
      <c r="F392" s="268">
        <v>85.5</v>
      </c>
      <c r="G392" s="34"/>
      <c r="H392" s="39"/>
    </row>
    <row r="393" spans="1:8" s="2" customFormat="1" ht="16.899999999999999" customHeight="1">
      <c r="A393" s="34"/>
      <c r="B393" s="39"/>
      <c r="C393" s="267" t="s">
        <v>1098</v>
      </c>
      <c r="D393" s="267" t="s">
        <v>1099</v>
      </c>
      <c r="E393" s="17" t="s">
        <v>232</v>
      </c>
      <c r="F393" s="268">
        <v>85.5</v>
      </c>
      <c r="G393" s="34"/>
      <c r="H393" s="39"/>
    </row>
    <row r="394" spans="1:8" s="2" customFormat="1" ht="16.899999999999999" customHeight="1">
      <c r="A394" s="34"/>
      <c r="B394" s="39"/>
      <c r="C394" s="263" t="s">
        <v>1073</v>
      </c>
      <c r="D394" s="264" t="s">
        <v>1073</v>
      </c>
      <c r="E394" s="265" t="s">
        <v>173</v>
      </c>
      <c r="F394" s="266">
        <v>0.5</v>
      </c>
      <c r="G394" s="34"/>
      <c r="H394" s="39"/>
    </row>
    <row r="395" spans="1:8" s="2" customFormat="1" ht="16.899999999999999" customHeight="1">
      <c r="A395" s="34"/>
      <c r="B395" s="39"/>
      <c r="C395" s="267" t="s">
        <v>1</v>
      </c>
      <c r="D395" s="267" t="s">
        <v>1237</v>
      </c>
      <c r="E395" s="17" t="s">
        <v>1</v>
      </c>
      <c r="F395" s="268">
        <v>0</v>
      </c>
      <c r="G395" s="34"/>
      <c r="H395" s="39"/>
    </row>
    <row r="396" spans="1:8" s="2" customFormat="1" ht="16.899999999999999" customHeight="1">
      <c r="A396" s="34"/>
      <c r="B396" s="39"/>
      <c r="C396" s="267" t="s">
        <v>1073</v>
      </c>
      <c r="D396" s="267" t="s">
        <v>1218</v>
      </c>
      <c r="E396" s="17" t="s">
        <v>1</v>
      </c>
      <c r="F396" s="268">
        <v>0.5</v>
      </c>
      <c r="G396" s="34"/>
      <c r="H396" s="39"/>
    </row>
    <row r="397" spans="1:8" s="2" customFormat="1" ht="16.899999999999999" customHeight="1">
      <c r="A397" s="34"/>
      <c r="B397" s="39"/>
      <c r="C397" s="269" t="s">
        <v>1858</v>
      </c>
      <c r="D397" s="34"/>
      <c r="E397" s="34"/>
      <c r="F397" s="34"/>
      <c r="G397" s="34"/>
      <c r="H397" s="39"/>
    </row>
    <row r="398" spans="1:8" s="2" customFormat="1" ht="22.5">
      <c r="A398" s="34"/>
      <c r="B398" s="39"/>
      <c r="C398" s="267" t="s">
        <v>1131</v>
      </c>
      <c r="D398" s="267" t="s">
        <v>1132</v>
      </c>
      <c r="E398" s="17" t="s">
        <v>173</v>
      </c>
      <c r="F398" s="268">
        <v>0.5</v>
      </c>
      <c r="G398" s="34"/>
      <c r="H398" s="39"/>
    </row>
    <row r="399" spans="1:8" s="2" customFormat="1" ht="16.899999999999999" customHeight="1">
      <c r="A399" s="34"/>
      <c r="B399" s="39"/>
      <c r="C399" s="267" t="s">
        <v>436</v>
      </c>
      <c r="D399" s="267" t="s">
        <v>437</v>
      </c>
      <c r="E399" s="17" t="s">
        <v>241</v>
      </c>
      <c r="F399" s="268">
        <v>9.33</v>
      </c>
      <c r="G399" s="34"/>
      <c r="H399" s="39"/>
    </row>
    <row r="400" spans="1:8" s="2" customFormat="1" ht="16.899999999999999" customHeight="1">
      <c r="A400" s="34"/>
      <c r="B400" s="39"/>
      <c r="C400" s="267" t="s">
        <v>1127</v>
      </c>
      <c r="D400" s="267" t="s">
        <v>1128</v>
      </c>
      <c r="E400" s="17" t="s">
        <v>241</v>
      </c>
      <c r="F400" s="268">
        <v>1.365</v>
      </c>
      <c r="G400" s="34"/>
      <c r="H400" s="39"/>
    </row>
    <row r="401" spans="1:8" s="2" customFormat="1" ht="16.899999999999999" customHeight="1">
      <c r="A401" s="34"/>
      <c r="B401" s="39"/>
      <c r="C401" s="267" t="s">
        <v>1187</v>
      </c>
      <c r="D401" s="267" t="s">
        <v>1188</v>
      </c>
      <c r="E401" s="17" t="s">
        <v>173</v>
      </c>
      <c r="F401" s="268">
        <v>0.5</v>
      </c>
      <c r="G401" s="34"/>
      <c r="H401" s="39"/>
    </row>
    <row r="402" spans="1:8" s="2" customFormat="1" ht="16.899999999999999" customHeight="1">
      <c r="A402" s="34"/>
      <c r="B402" s="39"/>
      <c r="C402" s="267" t="s">
        <v>1147</v>
      </c>
      <c r="D402" s="267" t="s">
        <v>1148</v>
      </c>
      <c r="E402" s="17" t="s">
        <v>159</v>
      </c>
      <c r="F402" s="268">
        <v>4.7249999999999996</v>
      </c>
      <c r="G402" s="34"/>
      <c r="H402" s="39"/>
    </row>
    <row r="403" spans="1:8" s="2" customFormat="1" ht="16.899999999999999" customHeight="1">
      <c r="A403" s="34"/>
      <c r="B403" s="39"/>
      <c r="C403" s="267" t="s">
        <v>1123</v>
      </c>
      <c r="D403" s="267" t="s">
        <v>1124</v>
      </c>
      <c r="E403" s="17" t="s">
        <v>428</v>
      </c>
      <c r="F403" s="268">
        <v>0.47299999999999998</v>
      </c>
      <c r="G403" s="34"/>
      <c r="H403" s="39"/>
    </row>
    <row r="404" spans="1:8" s="2" customFormat="1" ht="16.899999999999999" customHeight="1">
      <c r="A404" s="34"/>
      <c r="B404" s="39"/>
      <c r="C404" s="263" t="s">
        <v>1219</v>
      </c>
      <c r="D404" s="264" t="s">
        <v>1219</v>
      </c>
      <c r="E404" s="265" t="s">
        <v>173</v>
      </c>
      <c r="F404" s="266">
        <v>12.5</v>
      </c>
      <c r="G404" s="34"/>
      <c r="H404" s="39"/>
    </row>
    <row r="405" spans="1:8" s="2" customFormat="1" ht="16.899999999999999" customHeight="1">
      <c r="A405" s="34"/>
      <c r="B405" s="39"/>
      <c r="C405" s="267" t="s">
        <v>1</v>
      </c>
      <c r="D405" s="267" t="s">
        <v>1142</v>
      </c>
      <c r="E405" s="17" t="s">
        <v>1</v>
      </c>
      <c r="F405" s="268">
        <v>0</v>
      </c>
      <c r="G405" s="34"/>
      <c r="H405" s="39"/>
    </row>
    <row r="406" spans="1:8" s="2" customFormat="1" ht="16.899999999999999" customHeight="1">
      <c r="A406" s="34"/>
      <c r="B406" s="39"/>
      <c r="C406" s="267" t="s">
        <v>1219</v>
      </c>
      <c r="D406" s="267" t="s">
        <v>1220</v>
      </c>
      <c r="E406" s="17" t="s">
        <v>1</v>
      </c>
      <c r="F406" s="268">
        <v>12.5</v>
      </c>
      <c r="G406" s="34"/>
      <c r="H406" s="39"/>
    </row>
    <row r="407" spans="1:8" s="2" customFormat="1" ht="16.899999999999999" customHeight="1">
      <c r="A407" s="34"/>
      <c r="B407" s="39"/>
      <c r="C407" s="269" t="s">
        <v>1858</v>
      </c>
      <c r="D407" s="34"/>
      <c r="E407" s="34"/>
      <c r="F407" s="34"/>
      <c r="G407" s="34"/>
      <c r="H407" s="39"/>
    </row>
    <row r="408" spans="1:8" s="2" customFormat="1" ht="22.5">
      <c r="A408" s="34"/>
      <c r="B408" s="39"/>
      <c r="C408" s="267" t="s">
        <v>1307</v>
      </c>
      <c r="D408" s="267" t="s">
        <v>1308</v>
      </c>
      <c r="E408" s="17" t="s">
        <v>173</v>
      </c>
      <c r="F408" s="268">
        <v>12.5</v>
      </c>
      <c r="G408" s="34"/>
      <c r="H408" s="39"/>
    </row>
    <row r="409" spans="1:8" s="2" customFormat="1" ht="16.899999999999999" customHeight="1">
      <c r="A409" s="34"/>
      <c r="B409" s="39"/>
      <c r="C409" s="267" t="s">
        <v>436</v>
      </c>
      <c r="D409" s="267" t="s">
        <v>437</v>
      </c>
      <c r="E409" s="17" t="s">
        <v>241</v>
      </c>
      <c r="F409" s="268">
        <v>9.33</v>
      </c>
      <c r="G409" s="34"/>
      <c r="H409" s="39"/>
    </row>
    <row r="410" spans="1:8" s="2" customFormat="1" ht="16.899999999999999" customHeight="1">
      <c r="A410" s="34"/>
      <c r="B410" s="39"/>
      <c r="C410" s="267" t="s">
        <v>1127</v>
      </c>
      <c r="D410" s="267" t="s">
        <v>1128</v>
      </c>
      <c r="E410" s="17" t="s">
        <v>241</v>
      </c>
      <c r="F410" s="268">
        <v>1.365</v>
      </c>
      <c r="G410" s="34"/>
      <c r="H410" s="39"/>
    </row>
    <row r="411" spans="1:8" s="2" customFormat="1" ht="16.899999999999999" customHeight="1">
      <c r="A411" s="34"/>
      <c r="B411" s="39"/>
      <c r="C411" s="267" t="s">
        <v>1310</v>
      </c>
      <c r="D411" s="267" t="s">
        <v>1311</v>
      </c>
      <c r="E411" s="17" t="s">
        <v>173</v>
      </c>
      <c r="F411" s="268">
        <v>13.125</v>
      </c>
      <c r="G411" s="34"/>
      <c r="H411" s="39"/>
    </row>
    <row r="412" spans="1:8" s="2" customFormat="1" ht="16.899999999999999" customHeight="1">
      <c r="A412" s="34"/>
      <c r="B412" s="39"/>
      <c r="C412" s="263" t="s">
        <v>1225</v>
      </c>
      <c r="D412" s="264" t="s">
        <v>1225</v>
      </c>
      <c r="E412" s="265" t="s">
        <v>173</v>
      </c>
      <c r="F412" s="266">
        <v>180.5</v>
      </c>
      <c r="G412" s="34"/>
      <c r="H412" s="39"/>
    </row>
    <row r="413" spans="1:8" s="2" customFormat="1" ht="16.899999999999999" customHeight="1">
      <c r="A413" s="34"/>
      <c r="B413" s="39"/>
      <c r="C413" s="267" t="s">
        <v>1</v>
      </c>
      <c r="D413" s="267" t="s">
        <v>1288</v>
      </c>
      <c r="E413" s="17" t="s">
        <v>1</v>
      </c>
      <c r="F413" s="268">
        <v>0</v>
      </c>
      <c r="G413" s="34"/>
      <c r="H413" s="39"/>
    </row>
    <row r="414" spans="1:8" s="2" customFormat="1" ht="16.899999999999999" customHeight="1">
      <c r="A414" s="34"/>
      <c r="B414" s="39"/>
      <c r="C414" s="267" t="s">
        <v>1225</v>
      </c>
      <c r="D414" s="267" t="s">
        <v>1289</v>
      </c>
      <c r="E414" s="17" t="s">
        <v>1</v>
      </c>
      <c r="F414" s="268">
        <v>180.5</v>
      </c>
      <c r="G414" s="34"/>
      <c r="H414" s="39"/>
    </row>
    <row r="415" spans="1:8" s="2" customFormat="1" ht="16.899999999999999" customHeight="1">
      <c r="A415" s="34"/>
      <c r="B415" s="39"/>
      <c r="C415" s="269" t="s">
        <v>1858</v>
      </c>
      <c r="D415" s="34"/>
      <c r="E415" s="34"/>
      <c r="F415" s="34"/>
      <c r="G415" s="34"/>
      <c r="H415" s="39"/>
    </row>
    <row r="416" spans="1:8" s="2" customFormat="1" ht="22.5">
      <c r="A416" s="34"/>
      <c r="B416" s="39"/>
      <c r="C416" s="267" t="s">
        <v>1285</v>
      </c>
      <c r="D416" s="267" t="s">
        <v>1286</v>
      </c>
      <c r="E416" s="17" t="s">
        <v>173</v>
      </c>
      <c r="F416" s="268">
        <v>180.5</v>
      </c>
      <c r="G416" s="34"/>
      <c r="H416" s="39"/>
    </row>
    <row r="417" spans="1:8" s="2" customFormat="1" ht="16.899999999999999" customHeight="1">
      <c r="A417" s="34"/>
      <c r="B417" s="39"/>
      <c r="C417" s="267" t="s">
        <v>1368</v>
      </c>
      <c r="D417" s="267" t="s">
        <v>1369</v>
      </c>
      <c r="E417" s="17" t="s">
        <v>173</v>
      </c>
      <c r="F417" s="268">
        <v>201.7</v>
      </c>
      <c r="G417" s="34"/>
      <c r="H417" s="39"/>
    </row>
    <row r="418" spans="1:8" s="2" customFormat="1" ht="16.899999999999999" customHeight="1">
      <c r="A418" s="34"/>
      <c r="B418" s="39"/>
      <c r="C418" s="267" t="s">
        <v>1406</v>
      </c>
      <c r="D418" s="267" t="s">
        <v>1407</v>
      </c>
      <c r="E418" s="17" t="s">
        <v>173</v>
      </c>
      <c r="F418" s="268">
        <v>180.5</v>
      </c>
      <c r="G418" s="34"/>
      <c r="H418" s="39"/>
    </row>
    <row r="419" spans="1:8" s="2" customFormat="1" ht="16.899999999999999" customHeight="1">
      <c r="A419" s="34"/>
      <c r="B419" s="39"/>
      <c r="C419" s="267" t="s">
        <v>1409</v>
      </c>
      <c r="D419" s="267" t="s">
        <v>1410</v>
      </c>
      <c r="E419" s="17" t="s">
        <v>173</v>
      </c>
      <c r="F419" s="268">
        <v>180.5</v>
      </c>
      <c r="G419" s="34"/>
      <c r="H419" s="39"/>
    </row>
    <row r="420" spans="1:8" s="2" customFormat="1" ht="16.899999999999999" customHeight="1">
      <c r="A420" s="34"/>
      <c r="B420" s="39"/>
      <c r="C420" s="267" t="s">
        <v>1290</v>
      </c>
      <c r="D420" s="267" t="s">
        <v>1291</v>
      </c>
      <c r="E420" s="17" t="s">
        <v>173</v>
      </c>
      <c r="F420" s="268">
        <v>211.785</v>
      </c>
      <c r="G420" s="34"/>
      <c r="H420" s="39"/>
    </row>
    <row r="421" spans="1:8" s="2" customFormat="1" ht="16.899999999999999" customHeight="1">
      <c r="A421" s="34"/>
      <c r="B421" s="39"/>
      <c r="C421" s="263" t="s">
        <v>1223</v>
      </c>
      <c r="D421" s="264" t="s">
        <v>1223</v>
      </c>
      <c r="E421" s="265" t="s">
        <v>173</v>
      </c>
      <c r="F421" s="266">
        <v>21.2</v>
      </c>
      <c r="G421" s="34"/>
      <c r="H421" s="39"/>
    </row>
    <row r="422" spans="1:8" s="2" customFormat="1" ht="16.899999999999999" customHeight="1">
      <c r="A422" s="34"/>
      <c r="B422" s="39"/>
      <c r="C422" s="267" t="s">
        <v>1223</v>
      </c>
      <c r="D422" s="267" t="s">
        <v>1284</v>
      </c>
      <c r="E422" s="17" t="s">
        <v>1</v>
      </c>
      <c r="F422" s="268">
        <v>21.2</v>
      </c>
      <c r="G422" s="34"/>
      <c r="H422" s="39"/>
    </row>
    <row r="423" spans="1:8" s="2" customFormat="1" ht="16.899999999999999" customHeight="1">
      <c r="A423" s="34"/>
      <c r="B423" s="39"/>
      <c r="C423" s="269" t="s">
        <v>1858</v>
      </c>
      <c r="D423" s="34"/>
      <c r="E423" s="34"/>
      <c r="F423" s="34"/>
      <c r="G423" s="34"/>
      <c r="H423" s="39"/>
    </row>
    <row r="424" spans="1:8" s="2" customFormat="1" ht="16.899999999999999" customHeight="1">
      <c r="A424" s="34"/>
      <c r="B424" s="39"/>
      <c r="C424" s="267" t="s">
        <v>1281</v>
      </c>
      <c r="D424" s="267" t="s">
        <v>1282</v>
      </c>
      <c r="E424" s="17" t="s">
        <v>173</v>
      </c>
      <c r="F424" s="268">
        <v>21.2</v>
      </c>
      <c r="G424" s="34"/>
      <c r="H424" s="39"/>
    </row>
    <row r="425" spans="1:8" s="2" customFormat="1" ht="16.899999999999999" customHeight="1">
      <c r="A425" s="34"/>
      <c r="B425" s="39"/>
      <c r="C425" s="267" t="s">
        <v>1368</v>
      </c>
      <c r="D425" s="267" t="s">
        <v>1369</v>
      </c>
      <c r="E425" s="17" t="s">
        <v>173</v>
      </c>
      <c r="F425" s="268">
        <v>201.7</v>
      </c>
      <c r="G425" s="34"/>
      <c r="H425" s="39"/>
    </row>
    <row r="426" spans="1:8" s="2" customFormat="1" ht="16.899999999999999" customHeight="1">
      <c r="A426" s="34"/>
      <c r="B426" s="39"/>
      <c r="C426" s="267" t="s">
        <v>1290</v>
      </c>
      <c r="D426" s="267" t="s">
        <v>1291</v>
      </c>
      <c r="E426" s="17" t="s">
        <v>173</v>
      </c>
      <c r="F426" s="268">
        <v>211.785</v>
      </c>
      <c r="G426" s="34"/>
      <c r="H426" s="39"/>
    </row>
    <row r="427" spans="1:8" s="2" customFormat="1" ht="16.899999999999999" customHeight="1">
      <c r="A427" s="34"/>
      <c r="B427" s="39"/>
      <c r="C427" s="263" t="s">
        <v>1058</v>
      </c>
      <c r="D427" s="264" t="s">
        <v>1058</v>
      </c>
      <c r="E427" s="265" t="s">
        <v>241</v>
      </c>
      <c r="F427" s="266">
        <v>27.3</v>
      </c>
      <c r="G427" s="34"/>
      <c r="H427" s="39"/>
    </row>
    <row r="428" spans="1:8" s="2" customFormat="1" ht="16.899999999999999" customHeight="1">
      <c r="A428" s="34"/>
      <c r="B428" s="39"/>
      <c r="C428" s="267" t="s">
        <v>1</v>
      </c>
      <c r="D428" s="267" t="s">
        <v>1233</v>
      </c>
      <c r="E428" s="17" t="s">
        <v>1</v>
      </c>
      <c r="F428" s="268">
        <v>0</v>
      </c>
      <c r="G428" s="34"/>
      <c r="H428" s="39"/>
    </row>
    <row r="429" spans="1:8" s="2" customFormat="1" ht="16.899999999999999" customHeight="1">
      <c r="A429" s="34"/>
      <c r="B429" s="39"/>
      <c r="C429" s="267" t="s">
        <v>1058</v>
      </c>
      <c r="D429" s="267" t="s">
        <v>1234</v>
      </c>
      <c r="E429" s="17" t="s">
        <v>1</v>
      </c>
      <c r="F429" s="268">
        <v>27.3</v>
      </c>
      <c r="G429" s="34"/>
      <c r="H429" s="39"/>
    </row>
    <row r="430" spans="1:8" s="2" customFormat="1" ht="16.899999999999999" customHeight="1">
      <c r="A430" s="34"/>
      <c r="B430" s="39"/>
      <c r="C430" s="269" t="s">
        <v>1858</v>
      </c>
      <c r="D430" s="34"/>
      <c r="E430" s="34"/>
      <c r="F430" s="34"/>
      <c r="G430" s="34"/>
      <c r="H430" s="39"/>
    </row>
    <row r="431" spans="1:8" s="2" customFormat="1" ht="22.5">
      <c r="A431" s="34"/>
      <c r="B431" s="39"/>
      <c r="C431" s="267" t="s">
        <v>1077</v>
      </c>
      <c r="D431" s="267" t="s">
        <v>1078</v>
      </c>
      <c r="E431" s="17" t="s">
        <v>241</v>
      </c>
      <c r="F431" s="268">
        <v>50.18</v>
      </c>
      <c r="G431" s="34"/>
      <c r="H431" s="39"/>
    </row>
    <row r="432" spans="1:8" s="2" customFormat="1" ht="16.899999999999999" customHeight="1">
      <c r="A432" s="34"/>
      <c r="B432" s="39"/>
      <c r="C432" s="267" t="s">
        <v>1087</v>
      </c>
      <c r="D432" s="267" t="s">
        <v>1088</v>
      </c>
      <c r="E432" s="17" t="s">
        <v>232</v>
      </c>
      <c r="F432" s="268">
        <v>79.680000000000007</v>
      </c>
      <c r="G432" s="34"/>
      <c r="H432" s="39"/>
    </row>
    <row r="433" spans="1:8" s="2" customFormat="1" ht="22.5">
      <c r="A433" s="34"/>
      <c r="B433" s="39"/>
      <c r="C433" s="267" t="s">
        <v>412</v>
      </c>
      <c r="D433" s="267" t="s">
        <v>413</v>
      </c>
      <c r="E433" s="17" t="s">
        <v>241</v>
      </c>
      <c r="F433" s="268">
        <v>95.59</v>
      </c>
      <c r="G433" s="34"/>
      <c r="H433" s="39"/>
    </row>
    <row r="434" spans="1:8" s="2" customFormat="1" ht="16.899999999999999" customHeight="1">
      <c r="A434" s="34"/>
      <c r="B434" s="39"/>
      <c r="C434" s="267" t="s">
        <v>1106</v>
      </c>
      <c r="D434" s="267" t="s">
        <v>1107</v>
      </c>
      <c r="E434" s="17" t="s">
        <v>241</v>
      </c>
      <c r="F434" s="268">
        <v>64.150999999999996</v>
      </c>
      <c r="G434" s="34"/>
      <c r="H434" s="39"/>
    </row>
    <row r="435" spans="1:8" s="2" customFormat="1" ht="16.899999999999999" customHeight="1">
      <c r="A435" s="34"/>
      <c r="B435" s="39"/>
      <c r="C435" s="263" t="s">
        <v>1060</v>
      </c>
      <c r="D435" s="264" t="s">
        <v>1060</v>
      </c>
      <c r="E435" s="265" t="s">
        <v>241</v>
      </c>
      <c r="F435" s="266">
        <v>45.41</v>
      </c>
      <c r="G435" s="34"/>
      <c r="H435" s="39"/>
    </row>
    <row r="436" spans="1:8" s="2" customFormat="1" ht="16.899999999999999" customHeight="1">
      <c r="A436" s="34"/>
      <c r="B436" s="39"/>
      <c r="C436" s="267" t="s">
        <v>1</v>
      </c>
      <c r="D436" s="267" t="s">
        <v>1237</v>
      </c>
      <c r="E436" s="17" t="s">
        <v>1</v>
      </c>
      <c r="F436" s="268">
        <v>0</v>
      </c>
      <c r="G436" s="34"/>
      <c r="H436" s="39"/>
    </row>
    <row r="437" spans="1:8" s="2" customFormat="1" ht="16.899999999999999" customHeight="1">
      <c r="A437" s="34"/>
      <c r="B437" s="39"/>
      <c r="C437" s="267" t="s">
        <v>1060</v>
      </c>
      <c r="D437" s="267" t="s">
        <v>1238</v>
      </c>
      <c r="E437" s="17" t="s">
        <v>1</v>
      </c>
      <c r="F437" s="268">
        <v>45.41</v>
      </c>
      <c r="G437" s="34"/>
      <c r="H437" s="39"/>
    </row>
    <row r="438" spans="1:8" s="2" customFormat="1" ht="16.899999999999999" customHeight="1">
      <c r="A438" s="34"/>
      <c r="B438" s="39"/>
      <c r="C438" s="269" t="s">
        <v>1858</v>
      </c>
      <c r="D438" s="34"/>
      <c r="E438" s="34"/>
      <c r="F438" s="34"/>
      <c r="G438" s="34"/>
      <c r="H438" s="39"/>
    </row>
    <row r="439" spans="1:8" s="2" customFormat="1" ht="16.899999999999999" customHeight="1">
      <c r="A439" s="34"/>
      <c r="B439" s="39"/>
      <c r="C439" s="267" t="s">
        <v>1082</v>
      </c>
      <c r="D439" s="267" t="s">
        <v>1083</v>
      </c>
      <c r="E439" s="17" t="s">
        <v>241</v>
      </c>
      <c r="F439" s="268">
        <v>45.41</v>
      </c>
      <c r="G439" s="34"/>
      <c r="H439" s="39"/>
    </row>
    <row r="440" spans="1:8" s="2" customFormat="1" ht="22.5">
      <c r="A440" s="34"/>
      <c r="B440" s="39"/>
      <c r="C440" s="267" t="s">
        <v>412</v>
      </c>
      <c r="D440" s="267" t="s">
        <v>413</v>
      </c>
      <c r="E440" s="17" t="s">
        <v>241</v>
      </c>
      <c r="F440" s="268">
        <v>95.59</v>
      </c>
      <c r="G440" s="34"/>
      <c r="H440" s="39"/>
    </row>
    <row r="441" spans="1:8" s="2" customFormat="1" ht="16.899999999999999" customHeight="1">
      <c r="A441" s="34"/>
      <c r="B441" s="39"/>
      <c r="C441" s="267" t="s">
        <v>1106</v>
      </c>
      <c r="D441" s="267" t="s">
        <v>1107</v>
      </c>
      <c r="E441" s="17" t="s">
        <v>241</v>
      </c>
      <c r="F441" s="268">
        <v>64.150999999999996</v>
      </c>
      <c r="G441" s="34"/>
      <c r="H441" s="39"/>
    </row>
    <row r="442" spans="1:8" s="2" customFormat="1" ht="16.899999999999999" customHeight="1">
      <c r="A442" s="34"/>
      <c r="B442" s="39"/>
      <c r="C442" s="263" t="s">
        <v>1071</v>
      </c>
      <c r="D442" s="264" t="s">
        <v>1071</v>
      </c>
      <c r="E442" s="265" t="s">
        <v>241</v>
      </c>
      <c r="F442" s="266">
        <v>64.150999999999996</v>
      </c>
      <c r="G442" s="34"/>
      <c r="H442" s="39"/>
    </row>
    <row r="443" spans="1:8" s="2" customFormat="1" ht="16.899999999999999" customHeight="1">
      <c r="A443" s="34"/>
      <c r="B443" s="39"/>
      <c r="C443" s="267" t="s">
        <v>1071</v>
      </c>
      <c r="D443" s="267" t="s">
        <v>1251</v>
      </c>
      <c r="E443" s="17" t="s">
        <v>1</v>
      </c>
      <c r="F443" s="268">
        <v>64.150999999999996</v>
      </c>
      <c r="G443" s="34"/>
      <c r="H443" s="39"/>
    </row>
    <row r="444" spans="1:8" s="2" customFormat="1" ht="16.899999999999999" customHeight="1">
      <c r="A444" s="34"/>
      <c r="B444" s="39"/>
      <c r="C444" s="269" t="s">
        <v>1858</v>
      </c>
      <c r="D444" s="34"/>
      <c r="E444" s="34"/>
      <c r="F444" s="34"/>
      <c r="G444" s="34"/>
      <c r="H444" s="39"/>
    </row>
    <row r="445" spans="1:8" s="2" customFormat="1" ht="16.899999999999999" customHeight="1">
      <c r="A445" s="34"/>
      <c r="B445" s="39"/>
      <c r="C445" s="267" t="s">
        <v>1106</v>
      </c>
      <c r="D445" s="267" t="s">
        <v>1107</v>
      </c>
      <c r="E445" s="17" t="s">
        <v>241</v>
      </c>
      <c r="F445" s="268">
        <v>64.150999999999996</v>
      </c>
      <c r="G445" s="34"/>
      <c r="H445" s="39"/>
    </row>
    <row r="446" spans="1:8" s="2" customFormat="1" ht="16.899999999999999" customHeight="1">
      <c r="A446" s="34"/>
      <c r="B446" s="39"/>
      <c r="C446" s="267" t="s">
        <v>1119</v>
      </c>
      <c r="D446" s="267" t="s">
        <v>1120</v>
      </c>
      <c r="E446" s="17" t="s">
        <v>428</v>
      </c>
      <c r="F446" s="268">
        <v>121.887</v>
      </c>
      <c r="G446" s="34"/>
      <c r="H446" s="39"/>
    </row>
    <row r="447" spans="1:8" s="2" customFormat="1" ht="26.45" customHeight="1">
      <c r="A447" s="34"/>
      <c r="B447" s="39"/>
      <c r="C447" s="262" t="s">
        <v>1862</v>
      </c>
      <c r="D447" s="262" t="s">
        <v>102</v>
      </c>
      <c r="E447" s="34"/>
      <c r="F447" s="34"/>
      <c r="G447" s="34"/>
      <c r="H447" s="39"/>
    </row>
    <row r="448" spans="1:8" s="2" customFormat="1" ht="16.899999999999999" customHeight="1">
      <c r="A448" s="34"/>
      <c r="B448" s="39"/>
      <c r="C448" s="263" t="s">
        <v>1073</v>
      </c>
      <c r="D448" s="264" t="s">
        <v>1073</v>
      </c>
      <c r="E448" s="265" t="s">
        <v>173</v>
      </c>
      <c r="F448" s="266">
        <v>0.5</v>
      </c>
      <c r="G448" s="34"/>
      <c r="H448" s="39"/>
    </row>
    <row r="449" spans="1:8" s="2" customFormat="1" ht="16.899999999999999" customHeight="1">
      <c r="A449" s="34"/>
      <c r="B449" s="39"/>
      <c r="C449" s="269" t="s">
        <v>1858</v>
      </c>
      <c r="D449" s="34"/>
      <c r="E449" s="34"/>
      <c r="F449" s="34"/>
      <c r="G449" s="34"/>
      <c r="H449" s="39"/>
    </row>
    <row r="450" spans="1:8" s="2" customFormat="1" ht="16.899999999999999" customHeight="1">
      <c r="A450" s="34"/>
      <c r="B450" s="39"/>
      <c r="C450" s="267" t="s">
        <v>1198</v>
      </c>
      <c r="D450" s="267" t="s">
        <v>1199</v>
      </c>
      <c r="E450" s="17" t="s">
        <v>173</v>
      </c>
      <c r="F450" s="268">
        <v>13</v>
      </c>
      <c r="G450" s="34"/>
      <c r="H450" s="39"/>
    </row>
    <row r="451" spans="1:8" s="2" customFormat="1" ht="16.899999999999999" customHeight="1">
      <c r="A451" s="34"/>
      <c r="B451" s="39"/>
      <c r="C451" s="263" t="s">
        <v>1219</v>
      </c>
      <c r="D451" s="264" t="s">
        <v>1219</v>
      </c>
      <c r="E451" s="265" t="s">
        <v>173</v>
      </c>
      <c r="F451" s="266">
        <v>12.5</v>
      </c>
      <c r="G451" s="34"/>
      <c r="H451" s="39"/>
    </row>
    <row r="452" spans="1:8" s="2" customFormat="1" ht="16.899999999999999" customHeight="1">
      <c r="A452" s="34"/>
      <c r="B452" s="39"/>
      <c r="C452" s="269" t="s">
        <v>1858</v>
      </c>
      <c r="D452" s="34"/>
      <c r="E452" s="34"/>
      <c r="F452" s="34"/>
      <c r="G452" s="34"/>
      <c r="H452" s="39"/>
    </row>
    <row r="453" spans="1:8" s="2" customFormat="1" ht="16.899999999999999" customHeight="1">
      <c r="A453" s="34"/>
      <c r="B453" s="39"/>
      <c r="C453" s="267" t="s">
        <v>1198</v>
      </c>
      <c r="D453" s="267" t="s">
        <v>1199</v>
      </c>
      <c r="E453" s="17" t="s">
        <v>173</v>
      </c>
      <c r="F453" s="268">
        <v>13</v>
      </c>
      <c r="G453" s="34"/>
      <c r="H453" s="39"/>
    </row>
    <row r="454" spans="1:8" s="2" customFormat="1" ht="16.899999999999999" customHeight="1">
      <c r="A454" s="34"/>
      <c r="B454" s="39"/>
      <c r="C454" s="263" t="s">
        <v>1225</v>
      </c>
      <c r="D454" s="264" t="s">
        <v>1225</v>
      </c>
      <c r="E454" s="265" t="s">
        <v>173</v>
      </c>
      <c r="F454" s="266">
        <v>180.5</v>
      </c>
      <c r="G454" s="34"/>
      <c r="H454" s="39"/>
    </row>
    <row r="455" spans="1:8" s="2" customFormat="1" ht="16.899999999999999" customHeight="1">
      <c r="A455" s="34"/>
      <c r="B455" s="39"/>
      <c r="C455" s="269" t="s">
        <v>1858</v>
      </c>
      <c r="D455" s="34"/>
      <c r="E455" s="34"/>
      <c r="F455" s="34"/>
      <c r="G455" s="34"/>
      <c r="H455" s="39"/>
    </row>
    <row r="456" spans="1:8" s="2" customFormat="1" ht="16.899999999999999" customHeight="1">
      <c r="A456" s="34"/>
      <c r="B456" s="39"/>
      <c r="C456" s="267" t="s">
        <v>1497</v>
      </c>
      <c r="D456" s="267" t="s">
        <v>1498</v>
      </c>
      <c r="E456" s="17" t="s">
        <v>173</v>
      </c>
      <c r="F456" s="268">
        <v>201.7</v>
      </c>
      <c r="G456" s="34"/>
      <c r="H456" s="39"/>
    </row>
    <row r="457" spans="1:8" s="2" customFormat="1" ht="16.899999999999999" customHeight="1">
      <c r="A457" s="34"/>
      <c r="B457" s="39"/>
      <c r="C457" s="263" t="s">
        <v>1223</v>
      </c>
      <c r="D457" s="264" t="s">
        <v>1223</v>
      </c>
      <c r="E457" s="265" t="s">
        <v>173</v>
      </c>
      <c r="F457" s="266">
        <v>21.2</v>
      </c>
      <c r="G457" s="34"/>
      <c r="H457" s="39"/>
    </row>
    <row r="458" spans="1:8" s="2" customFormat="1" ht="16.899999999999999" customHeight="1">
      <c r="A458" s="34"/>
      <c r="B458" s="39"/>
      <c r="C458" s="269" t="s">
        <v>1858</v>
      </c>
      <c r="D458" s="34"/>
      <c r="E458" s="34"/>
      <c r="F458" s="34"/>
      <c r="G458" s="34"/>
      <c r="H458" s="39"/>
    </row>
    <row r="459" spans="1:8" s="2" customFormat="1" ht="16.899999999999999" customHeight="1">
      <c r="A459" s="34"/>
      <c r="B459" s="39"/>
      <c r="C459" s="267" t="s">
        <v>1497</v>
      </c>
      <c r="D459" s="267" t="s">
        <v>1498</v>
      </c>
      <c r="E459" s="17" t="s">
        <v>173</v>
      </c>
      <c r="F459" s="268">
        <v>201.7</v>
      </c>
      <c r="G459" s="34"/>
      <c r="H459" s="39"/>
    </row>
    <row r="460" spans="1:8" s="2" customFormat="1" ht="26.45" customHeight="1">
      <c r="A460" s="34"/>
      <c r="B460" s="39"/>
      <c r="C460" s="262" t="s">
        <v>1863</v>
      </c>
      <c r="D460" s="262" t="s">
        <v>105</v>
      </c>
      <c r="E460" s="34"/>
      <c r="F460" s="34"/>
      <c r="G460" s="34"/>
      <c r="H460" s="39"/>
    </row>
    <row r="461" spans="1:8" s="2" customFormat="1" ht="16.899999999999999" customHeight="1">
      <c r="A461" s="34"/>
      <c r="B461" s="39"/>
      <c r="C461" s="263" t="s">
        <v>1507</v>
      </c>
      <c r="D461" s="264" t="s">
        <v>1507</v>
      </c>
      <c r="E461" s="265" t="s">
        <v>173</v>
      </c>
      <c r="F461" s="266">
        <v>30</v>
      </c>
      <c r="G461" s="34"/>
      <c r="H461" s="39"/>
    </row>
    <row r="462" spans="1:8" s="2" customFormat="1" ht="16.899999999999999" customHeight="1">
      <c r="A462" s="34"/>
      <c r="B462" s="39"/>
      <c r="C462" s="267" t="s">
        <v>1</v>
      </c>
      <c r="D462" s="267" t="s">
        <v>1579</v>
      </c>
      <c r="E462" s="17" t="s">
        <v>1</v>
      </c>
      <c r="F462" s="268">
        <v>0</v>
      </c>
      <c r="G462" s="34"/>
      <c r="H462" s="39"/>
    </row>
    <row r="463" spans="1:8" s="2" customFormat="1" ht="16.899999999999999" customHeight="1">
      <c r="A463" s="34"/>
      <c r="B463" s="39"/>
      <c r="C463" s="267" t="s">
        <v>1507</v>
      </c>
      <c r="D463" s="267" t="s">
        <v>1580</v>
      </c>
      <c r="E463" s="17" t="s">
        <v>1</v>
      </c>
      <c r="F463" s="268">
        <v>30</v>
      </c>
      <c r="G463" s="34"/>
      <c r="H463" s="39"/>
    </row>
    <row r="464" spans="1:8" s="2" customFormat="1" ht="16.899999999999999" customHeight="1">
      <c r="A464" s="34"/>
      <c r="B464" s="39"/>
      <c r="C464" s="269" t="s">
        <v>1858</v>
      </c>
      <c r="D464" s="34"/>
      <c r="E464" s="34"/>
      <c r="F464" s="34"/>
      <c r="G464" s="34"/>
      <c r="H464" s="39"/>
    </row>
    <row r="465" spans="1:8" s="2" customFormat="1" ht="22.5">
      <c r="A465" s="34"/>
      <c r="B465" s="39"/>
      <c r="C465" s="267" t="s">
        <v>1576</v>
      </c>
      <c r="D465" s="267" t="s">
        <v>1577</v>
      </c>
      <c r="E465" s="17" t="s">
        <v>173</v>
      </c>
      <c r="F465" s="268">
        <v>30</v>
      </c>
      <c r="G465" s="34"/>
      <c r="H465" s="39"/>
    </row>
    <row r="466" spans="1:8" s="2" customFormat="1" ht="16.899999999999999" customHeight="1">
      <c r="A466" s="34"/>
      <c r="B466" s="39"/>
      <c r="C466" s="267" t="s">
        <v>1435</v>
      </c>
      <c r="D466" s="267" t="s">
        <v>1436</v>
      </c>
      <c r="E466" s="17" t="s">
        <v>173</v>
      </c>
      <c r="F466" s="268">
        <v>94</v>
      </c>
      <c r="G466" s="34"/>
      <c r="H466" s="39"/>
    </row>
    <row r="467" spans="1:8" s="2" customFormat="1" ht="16.899999999999999" customHeight="1">
      <c r="A467" s="34"/>
      <c r="B467" s="39"/>
      <c r="C467" s="267" t="s">
        <v>1581</v>
      </c>
      <c r="D467" s="267" t="s">
        <v>1582</v>
      </c>
      <c r="E467" s="17" t="s">
        <v>173</v>
      </c>
      <c r="F467" s="268">
        <v>31.5</v>
      </c>
      <c r="G467" s="34"/>
      <c r="H467" s="39"/>
    </row>
    <row r="468" spans="1:8" s="2" customFormat="1" ht="16.899999999999999" customHeight="1">
      <c r="A468" s="34"/>
      <c r="B468" s="39"/>
      <c r="C468" s="263" t="s">
        <v>1508</v>
      </c>
      <c r="D468" s="264" t="s">
        <v>1508</v>
      </c>
      <c r="E468" s="265" t="s">
        <v>173</v>
      </c>
      <c r="F468" s="266">
        <v>64</v>
      </c>
      <c r="G468" s="34"/>
      <c r="H468" s="39"/>
    </row>
    <row r="469" spans="1:8" s="2" customFormat="1" ht="16.899999999999999" customHeight="1">
      <c r="A469" s="34"/>
      <c r="B469" s="39"/>
      <c r="C469" s="267" t="s">
        <v>1</v>
      </c>
      <c r="D469" s="267" t="s">
        <v>1588</v>
      </c>
      <c r="E469" s="17" t="s">
        <v>1</v>
      </c>
      <c r="F469" s="268">
        <v>0</v>
      </c>
      <c r="G469" s="34"/>
      <c r="H469" s="39"/>
    </row>
    <row r="470" spans="1:8" s="2" customFormat="1" ht="16.899999999999999" customHeight="1">
      <c r="A470" s="34"/>
      <c r="B470" s="39"/>
      <c r="C470" s="267" t="s">
        <v>1508</v>
      </c>
      <c r="D470" s="267" t="s">
        <v>1589</v>
      </c>
      <c r="E470" s="17" t="s">
        <v>1</v>
      </c>
      <c r="F470" s="268">
        <v>64</v>
      </c>
      <c r="G470" s="34"/>
      <c r="H470" s="39"/>
    </row>
    <row r="471" spans="1:8" s="2" customFormat="1" ht="16.899999999999999" customHeight="1">
      <c r="A471" s="34"/>
      <c r="B471" s="39"/>
      <c r="C471" s="269" t="s">
        <v>1858</v>
      </c>
      <c r="D471" s="34"/>
      <c r="E471" s="34"/>
      <c r="F471" s="34"/>
      <c r="G471" s="34"/>
      <c r="H471" s="39"/>
    </row>
    <row r="472" spans="1:8" s="2" customFormat="1" ht="16.899999999999999" customHeight="1">
      <c r="A472" s="34"/>
      <c r="B472" s="39"/>
      <c r="C472" s="267" t="s">
        <v>1585</v>
      </c>
      <c r="D472" s="267" t="s">
        <v>1586</v>
      </c>
      <c r="E472" s="17" t="s">
        <v>173</v>
      </c>
      <c r="F472" s="268">
        <v>64</v>
      </c>
      <c r="G472" s="34"/>
      <c r="H472" s="39"/>
    </row>
    <row r="473" spans="1:8" s="2" customFormat="1" ht="16.899999999999999" customHeight="1">
      <c r="A473" s="34"/>
      <c r="B473" s="39"/>
      <c r="C473" s="267" t="s">
        <v>1462</v>
      </c>
      <c r="D473" s="267" t="s">
        <v>1463</v>
      </c>
      <c r="E473" s="17" t="s">
        <v>173</v>
      </c>
      <c r="F473" s="268">
        <v>64</v>
      </c>
      <c r="G473" s="34"/>
      <c r="H473" s="39"/>
    </row>
    <row r="474" spans="1:8" s="2" customFormat="1" ht="22.5">
      <c r="A474" s="34"/>
      <c r="B474" s="39"/>
      <c r="C474" s="267" t="s">
        <v>1561</v>
      </c>
      <c r="D474" s="267" t="s">
        <v>1562</v>
      </c>
      <c r="E474" s="17" t="s">
        <v>173</v>
      </c>
      <c r="F474" s="268">
        <v>64</v>
      </c>
      <c r="G474" s="34"/>
      <c r="H474" s="39"/>
    </row>
    <row r="475" spans="1:8" s="2" customFormat="1" ht="16.899999999999999" customHeight="1">
      <c r="A475" s="34"/>
      <c r="B475" s="39"/>
      <c r="C475" s="267" t="s">
        <v>1611</v>
      </c>
      <c r="D475" s="267" t="s">
        <v>1612</v>
      </c>
      <c r="E475" s="17" t="s">
        <v>173</v>
      </c>
      <c r="F475" s="268">
        <v>60</v>
      </c>
      <c r="G475" s="34"/>
      <c r="H475" s="39"/>
    </row>
    <row r="476" spans="1:8" s="2" customFormat="1" ht="16.899999999999999" customHeight="1">
      <c r="A476" s="34"/>
      <c r="B476" s="39"/>
      <c r="C476" s="267" t="s">
        <v>1615</v>
      </c>
      <c r="D476" s="267" t="s">
        <v>1616</v>
      </c>
      <c r="E476" s="17" t="s">
        <v>173</v>
      </c>
      <c r="F476" s="268">
        <v>60</v>
      </c>
      <c r="G476" s="34"/>
      <c r="H476" s="39"/>
    </row>
    <row r="477" spans="1:8" s="2" customFormat="1" ht="16.899999999999999" customHeight="1">
      <c r="A477" s="34"/>
      <c r="B477" s="39"/>
      <c r="C477" s="267" t="s">
        <v>1624</v>
      </c>
      <c r="D477" s="267" t="s">
        <v>1625</v>
      </c>
      <c r="E477" s="17" t="s">
        <v>173</v>
      </c>
      <c r="F477" s="268">
        <v>60</v>
      </c>
      <c r="G477" s="34"/>
      <c r="H477" s="39"/>
    </row>
    <row r="478" spans="1:8" s="2" customFormat="1" ht="16.899999999999999" customHeight="1">
      <c r="A478" s="34"/>
      <c r="B478" s="39"/>
      <c r="C478" s="267" t="s">
        <v>1627</v>
      </c>
      <c r="D478" s="267" t="s">
        <v>1628</v>
      </c>
      <c r="E478" s="17" t="s">
        <v>232</v>
      </c>
      <c r="F478" s="268">
        <v>120</v>
      </c>
      <c r="G478" s="34"/>
      <c r="H478" s="39"/>
    </row>
    <row r="479" spans="1:8" s="2" customFormat="1" ht="16.899999999999999" customHeight="1">
      <c r="A479" s="34"/>
      <c r="B479" s="39"/>
      <c r="C479" s="267" t="s">
        <v>1590</v>
      </c>
      <c r="D479" s="267" t="s">
        <v>1591</v>
      </c>
      <c r="E479" s="17" t="s">
        <v>173</v>
      </c>
      <c r="F479" s="268">
        <v>67.2</v>
      </c>
      <c r="G479" s="34"/>
      <c r="H479" s="39"/>
    </row>
    <row r="480" spans="1:8" s="2" customFormat="1" ht="16.899999999999999" customHeight="1">
      <c r="A480" s="34"/>
      <c r="B480" s="39"/>
      <c r="C480" s="267" t="s">
        <v>1486</v>
      </c>
      <c r="D480" s="267" t="s">
        <v>1487</v>
      </c>
      <c r="E480" s="17" t="s">
        <v>173</v>
      </c>
      <c r="F480" s="268">
        <v>67.2</v>
      </c>
      <c r="G480" s="34"/>
      <c r="H480" s="39"/>
    </row>
    <row r="481" spans="1:8" s="2" customFormat="1" ht="16.899999999999999" customHeight="1">
      <c r="A481" s="34"/>
      <c r="B481" s="39"/>
      <c r="C481" s="267" t="s">
        <v>1465</v>
      </c>
      <c r="D481" s="267" t="s">
        <v>1466</v>
      </c>
      <c r="E481" s="17" t="s">
        <v>173</v>
      </c>
      <c r="F481" s="268">
        <v>67.2</v>
      </c>
      <c r="G481" s="34"/>
      <c r="H481" s="39"/>
    </row>
    <row r="482" spans="1:8" s="2" customFormat="1" ht="16.899999999999999" customHeight="1">
      <c r="A482" s="34"/>
      <c r="B482" s="39"/>
      <c r="C482" s="263" t="s">
        <v>1229</v>
      </c>
      <c r="D482" s="264" t="s">
        <v>1229</v>
      </c>
      <c r="E482" s="265" t="s">
        <v>173</v>
      </c>
      <c r="F482" s="266">
        <v>64</v>
      </c>
      <c r="G482" s="34"/>
      <c r="H482" s="39"/>
    </row>
    <row r="483" spans="1:8" s="2" customFormat="1" ht="16.899999999999999" customHeight="1">
      <c r="A483" s="34"/>
      <c r="B483" s="39"/>
      <c r="C483" s="267" t="s">
        <v>1</v>
      </c>
      <c r="D483" s="267" t="s">
        <v>701</v>
      </c>
      <c r="E483" s="17" t="s">
        <v>1</v>
      </c>
      <c r="F483" s="268">
        <v>0</v>
      </c>
      <c r="G483" s="34"/>
      <c r="H483" s="39"/>
    </row>
    <row r="484" spans="1:8" s="2" customFormat="1" ht="16.899999999999999" customHeight="1">
      <c r="A484" s="34"/>
      <c r="B484" s="39"/>
      <c r="C484" s="267" t="s">
        <v>1229</v>
      </c>
      <c r="D484" s="267" t="s">
        <v>1508</v>
      </c>
      <c r="E484" s="17" t="s">
        <v>1</v>
      </c>
      <c r="F484" s="268">
        <v>64</v>
      </c>
      <c r="G484" s="34"/>
      <c r="H484" s="39"/>
    </row>
    <row r="485" spans="1:8" s="2" customFormat="1" ht="16.899999999999999" customHeight="1">
      <c r="A485" s="34"/>
      <c r="B485" s="39"/>
      <c r="C485" s="269" t="s">
        <v>1858</v>
      </c>
      <c r="D485" s="34"/>
      <c r="E485" s="34"/>
      <c r="F485" s="34"/>
      <c r="G485" s="34"/>
      <c r="H485" s="39"/>
    </row>
    <row r="486" spans="1:8" s="2" customFormat="1" ht="16.899999999999999" customHeight="1">
      <c r="A486" s="34"/>
      <c r="B486" s="39"/>
      <c r="C486" s="267" t="s">
        <v>1486</v>
      </c>
      <c r="D486" s="267" t="s">
        <v>1487</v>
      </c>
      <c r="E486" s="17" t="s">
        <v>173</v>
      </c>
      <c r="F486" s="268">
        <v>64</v>
      </c>
      <c r="G486" s="34"/>
      <c r="H486" s="39"/>
    </row>
    <row r="487" spans="1:8" s="2" customFormat="1" ht="16.899999999999999" customHeight="1">
      <c r="A487" s="34"/>
      <c r="B487" s="39"/>
      <c r="C487" s="267" t="s">
        <v>1483</v>
      </c>
      <c r="D487" s="267" t="s">
        <v>1484</v>
      </c>
      <c r="E487" s="17" t="s">
        <v>173</v>
      </c>
      <c r="F487" s="268">
        <v>64</v>
      </c>
      <c r="G487" s="34"/>
      <c r="H487" s="39"/>
    </row>
    <row r="488" spans="1:8" s="2" customFormat="1" ht="16.899999999999999" customHeight="1">
      <c r="A488" s="34"/>
      <c r="B488" s="39"/>
      <c r="C488" s="267" t="s">
        <v>1435</v>
      </c>
      <c r="D488" s="267" t="s">
        <v>1436</v>
      </c>
      <c r="E488" s="17" t="s">
        <v>173</v>
      </c>
      <c r="F488" s="268">
        <v>94</v>
      </c>
      <c r="G488" s="34"/>
      <c r="H488" s="39"/>
    </row>
    <row r="489" spans="1:8" s="2" customFormat="1" ht="16.899999999999999" customHeight="1">
      <c r="A489" s="34"/>
      <c r="B489" s="39"/>
      <c r="C489" s="263" t="s">
        <v>1509</v>
      </c>
      <c r="D489" s="264" t="s">
        <v>1509</v>
      </c>
      <c r="E489" s="265" t="s">
        <v>173</v>
      </c>
      <c r="F489" s="266">
        <v>64</v>
      </c>
      <c r="G489" s="34"/>
      <c r="H489" s="39"/>
    </row>
    <row r="490" spans="1:8" s="2" customFormat="1" ht="16.899999999999999" customHeight="1">
      <c r="A490" s="34"/>
      <c r="B490" s="39"/>
      <c r="C490" s="267" t="s">
        <v>1</v>
      </c>
      <c r="D490" s="267" t="s">
        <v>1564</v>
      </c>
      <c r="E490" s="17" t="s">
        <v>1</v>
      </c>
      <c r="F490" s="268">
        <v>0</v>
      </c>
      <c r="G490" s="34"/>
      <c r="H490" s="39"/>
    </row>
    <row r="491" spans="1:8" s="2" customFormat="1" ht="16.899999999999999" customHeight="1">
      <c r="A491" s="34"/>
      <c r="B491" s="39"/>
      <c r="C491" s="267" t="s">
        <v>1509</v>
      </c>
      <c r="D491" s="267" t="s">
        <v>1508</v>
      </c>
      <c r="E491" s="17" t="s">
        <v>1</v>
      </c>
      <c r="F491" s="268">
        <v>64</v>
      </c>
      <c r="G491" s="34"/>
      <c r="H491" s="39"/>
    </row>
    <row r="492" spans="1:8" s="2" customFormat="1" ht="16.899999999999999" customHeight="1">
      <c r="A492" s="34"/>
      <c r="B492" s="39"/>
      <c r="C492" s="269" t="s">
        <v>1858</v>
      </c>
      <c r="D492" s="34"/>
      <c r="E492" s="34"/>
      <c r="F492" s="34"/>
      <c r="G492" s="34"/>
      <c r="H492" s="39"/>
    </row>
    <row r="493" spans="1:8" s="2" customFormat="1" ht="22.5">
      <c r="A493" s="34"/>
      <c r="B493" s="39"/>
      <c r="C493" s="267" t="s">
        <v>1561</v>
      </c>
      <c r="D493" s="267" t="s">
        <v>1562</v>
      </c>
      <c r="E493" s="17" t="s">
        <v>173</v>
      </c>
      <c r="F493" s="268">
        <v>64</v>
      </c>
      <c r="G493" s="34"/>
      <c r="H493" s="39"/>
    </row>
    <row r="494" spans="1:8" s="2" customFormat="1" ht="16.899999999999999" customHeight="1">
      <c r="A494" s="34"/>
      <c r="B494" s="39"/>
      <c r="C494" s="267" t="s">
        <v>1565</v>
      </c>
      <c r="D494" s="267" t="s">
        <v>1566</v>
      </c>
      <c r="E494" s="17" t="s">
        <v>458</v>
      </c>
      <c r="F494" s="268">
        <v>41.664000000000001</v>
      </c>
      <c r="G494" s="34"/>
      <c r="H494" s="39"/>
    </row>
    <row r="495" spans="1:8" s="2" customFormat="1" ht="26.45" customHeight="1">
      <c r="A495" s="34"/>
      <c r="B495" s="39"/>
      <c r="C495" s="262" t="s">
        <v>1864</v>
      </c>
      <c r="D495" s="262" t="s">
        <v>108</v>
      </c>
      <c r="E495" s="34"/>
      <c r="F495" s="34"/>
      <c r="G495" s="34"/>
      <c r="H495" s="39"/>
    </row>
    <row r="496" spans="1:8" s="2" customFormat="1" ht="16.899999999999999" customHeight="1">
      <c r="A496" s="34"/>
      <c r="B496" s="39"/>
      <c r="C496" s="263" t="s">
        <v>1508</v>
      </c>
      <c r="D496" s="264" t="s">
        <v>1508</v>
      </c>
      <c r="E496" s="265" t="s">
        <v>173</v>
      </c>
      <c r="F496" s="266">
        <v>64</v>
      </c>
      <c r="G496" s="34"/>
      <c r="H496" s="39"/>
    </row>
    <row r="497" spans="1:8" s="2" customFormat="1" ht="16.899999999999999" customHeight="1">
      <c r="A497" s="34"/>
      <c r="B497" s="39"/>
      <c r="C497" s="269" t="s">
        <v>1858</v>
      </c>
      <c r="D497" s="34"/>
      <c r="E497" s="34"/>
      <c r="F497" s="34"/>
      <c r="G497" s="34"/>
      <c r="H497" s="39"/>
    </row>
    <row r="498" spans="1:8" s="2" customFormat="1" ht="16.899999999999999" customHeight="1">
      <c r="A498" s="34"/>
      <c r="B498" s="39"/>
      <c r="C498" s="267" t="s">
        <v>1646</v>
      </c>
      <c r="D498" s="267" t="s">
        <v>1647</v>
      </c>
      <c r="E498" s="17" t="s">
        <v>1648</v>
      </c>
      <c r="F498" s="268">
        <v>0.06</v>
      </c>
      <c r="G498" s="34"/>
      <c r="H498" s="39"/>
    </row>
    <row r="499" spans="1:8" s="2" customFormat="1" ht="26.45" customHeight="1">
      <c r="A499" s="34"/>
      <c r="B499" s="39"/>
      <c r="C499" s="262" t="s">
        <v>1865</v>
      </c>
      <c r="D499" s="262" t="s">
        <v>111</v>
      </c>
      <c r="E499" s="34"/>
      <c r="F499" s="34"/>
      <c r="G499" s="34"/>
      <c r="H499" s="39"/>
    </row>
    <row r="500" spans="1:8" s="2" customFormat="1" ht="16.899999999999999" customHeight="1">
      <c r="A500" s="34"/>
      <c r="B500" s="39"/>
      <c r="C500" s="263" t="s">
        <v>1228</v>
      </c>
      <c r="D500" s="264" t="s">
        <v>1228</v>
      </c>
      <c r="E500" s="265" t="s">
        <v>173</v>
      </c>
      <c r="F500" s="266">
        <v>82</v>
      </c>
      <c r="G500" s="34"/>
      <c r="H500" s="39"/>
    </row>
    <row r="501" spans="1:8" s="2" customFormat="1" ht="16.899999999999999" customHeight="1">
      <c r="A501" s="34"/>
      <c r="B501" s="39"/>
      <c r="C501" s="267" t="s">
        <v>1</v>
      </c>
      <c r="D501" s="267" t="s">
        <v>1699</v>
      </c>
      <c r="E501" s="17" t="s">
        <v>1</v>
      </c>
      <c r="F501" s="268">
        <v>0</v>
      </c>
      <c r="G501" s="34"/>
      <c r="H501" s="39"/>
    </row>
    <row r="502" spans="1:8" s="2" customFormat="1" ht="16.899999999999999" customHeight="1">
      <c r="A502" s="34"/>
      <c r="B502" s="39"/>
      <c r="C502" s="267" t="s">
        <v>1</v>
      </c>
      <c r="D502" s="267" t="s">
        <v>701</v>
      </c>
      <c r="E502" s="17" t="s">
        <v>1</v>
      </c>
      <c r="F502" s="268">
        <v>0</v>
      </c>
      <c r="G502" s="34"/>
      <c r="H502" s="39"/>
    </row>
    <row r="503" spans="1:8" s="2" customFormat="1" ht="16.899999999999999" customHeight="1">
      <c r="A503" s="34"/>
      <c r="B503" s="39"/>
      <c r="C503" s="267" t="s">
        <v>1228</v>
      </c>
      <c r="D503" s="267" t="s">
        <v>1700</v>
      </c>
      <c r="E503" s="17" t="s">
        <v>1</v>
      </c>
      <c r="F503" s="268">
        <v>82</v>
      </c>
      <c r="G503" s="34"/>
      <c r="H503" s="39"/>
    </row>
    <row r="504" spans="1:8" s="2" customFormat="1" ht="16.899999999999999" customHeight="1">
      <c r="A504" s="34"/>
      <c r="B504" s="39"/>
      <c r="C504" s="269" t="s">
        <v>1858</v>
      </c>
      <c r="D504" s="34"/>
      <c r="E504" s="34"/>
      <c r="F504" s="34"/>
      <c r="G504" s="34"/>
      <c r="H504" s="39"/>
    </row>
    <row r="505" spans="1:8" s="2" customFormat="1" ht="16.899999999999999" customHeight="1">
      <c r="A505" s="34"/>
      <c r="B505" s="39"/>
      <c r="C505" s="267" t="s">
        <v>1479</v>
      </c>
      <c r="D505" s="267" t="s">
        <v>1480</v>
      </c>
      <c r="E505" s="17" t="s">
        <v>173</v>
      </c>
      <c r="F505" s="268">
        <v>82</v>
      </c>
      <c r="G505" s="34"/>
      <c r="H505" s="39"/>
    </row>
    <row r="506" spans="1:8" s="2" customFormat="1" ht="16.899999999999999" customHeight="1">
      <c r="A506" s="34"/>
      <c r="B506" s="39"/>
      <c r="C506" s="267" t="s">
        <v>1695</v>
      </c>
      <c r="D506" s="267" t="s">
        <v>1696</v>
      </c>
      <c r="E506" s="17" t="s">
        <v>173</v>
      </c>
      <c r="F506" s="268">
        <v>82</v>
      </c>
      <c r="G506" s="34"/>
      <c r="H506" s="39"/>
    </row>
    <row r="507" spans="1:8" s="2" customFormat="1" ht="16.899999999999999" customHeight="1">
      <c r="A507" s="34"/>
      <c r="B507" s="39"/>
      <c r="C507" s="267" t="s">
        <v>1435</v>
      </c>
      <c r="D507" s="267" t="s">
        <v>1436</v>
      </c>
      <c r="E507" s="17" t="s">
        <v>173</v>
      </c>
      <c r="F507" s="268">
        <v>138</v>
      </c>
      <c r="G507" s="34"/>
      <c r="H507" s="39"/>
    </row>
    <row r="508" spans="1:8" s="2" customFormat="1" ht="16.899999999999999" customHeight="1">
      <c r="A508" s="34"/>
      <c r="B508" s="39"/>
      <c r="C508" s="267" t="s">
        <v>1486</v>
      </c>
      <c r="D508" s="267" t="s">
        <v>1487</v>
      </c>
      <c r="E508" s="17" t="s">
        <v>173</v>
      </c>
      <c r="F508" s="268">
        <v>606.9</v>
      </c>
      <c r="G508" s="34"/>
      <c r="H508" s="39"/>
    </row>
    <row r="509" spans="1:8" s="2" customFormat="1" ht="16.899999999999999" customHeight="1">
      <c r="A509" s="34"/>
      <c r="B509" s="39"/>
      <c r="C509" s="263" t="s">
        <v>1229</v>
      </c>
      <c r="D509" s="264" t="s">
        <v>1229</v>
      </c>
      <c r="E509" s="265" t="s">
        <v>173</v>
      </c>
      <c r="F509" s="266">
        <v>578</v>
      </c>
      <c r="G509" s="34"/>
      <c r="H509" s="39"/>
    </row>
    <row r="510" spans="1:8" s="2" customFormat="1" ht="16.899999999999999" customHeight="1">
      <c r="A510" s="34"/>
      <c r="B510" s="39"/>
      <c r="C510" s="267" t="s">
        <v>1</v>
      </c>
      <c r="D510" s="267" t="s">
        <v>701</v>
      </c>
      <c r="E510" s="17" t="s">
        <v>1</v>
      </c>
      <c r="F510" s="268">
        <v>0</v>
      </c>
      <c r="G510" s="34"/>
      <c r="H510" s="39"/>
    </row>
    <row r="511" spans="1:8" s="2" customFormat="1" ht="16.899999999999999" customHeight="1">
      <c r="A511" s="34"/>
      <c r="B511" s="39"/>
      <c r="C511" s="267" t="s">
        <v>1229</v>
      </c>
      <c r="D511" s="267" t="s">
        <v>1738</v>
      </c>
      <c r="E511" s="17" t="s">
        <v>1</v>
      </c>
      <c r="F511" s="268">
        <v>578</v>
      </c>
      <c r="G511" s="34"/>
      <c r="H511" s="39"/>
    </row>
    <row r="512" spans="1:8" s="2" customFormat="1" ht="16.899999999999999" customHeight="1">
      <c r="A512" s="34"/>
      <c r="B512" s="39"/>
      <c r="C512" s="269" t="s">
        <v>1858</v>
      </c>
      <c r="D512" s="34"/>
      <c r="E512" s="34"/>
      <c r="F512" s="34"/>
      <c r="G512" s="34"/>
      <c r="H512" s="39"/>
    </row>
    <row r="513" spans="1:8" s="2" customFormat="1" ht="16.899999999999999" customHeight="1">
      <c r="A513" s="34"/>
      <c r="B513" s="39"/>
      <c r="C513" s="267" t="s">
        <v>1486</v>
      </c>
      <c r="D513" s="267" t="s">
        <v>1487</v>
      </c>
      <c r="E513" s="17" t="s">
        <v>173</v>
      </c>
      <c r="F513" s="268">
        <v>578</v>
      </c>
      <c r="G513" s="34"/>
      <c r="H513" s="39"/>
    </row>
    <row r="514" spans="1:8" s="2" customFormat="1" ht="16.899999999999999" customHeight="1">
      <c r="A514" s="34"/>
      <c r="B514" s="39"/>
      <c r="C514" s="267" t="s">
        <v>1462</v>
      </c>
      <c r="D514" s="267" t="s">
        <v>1463</v>
      </c>
      <c r="E514" s="17" t="s">
        <v>173</v>
      </c>
      <c r="F514" s="268">
        <v>578</v>
      </c>
      <c r="G514" s="34"/>
      <c r="H514" s="39"/>
    </row>
    <row r="515" spans="1:8" s="2" customFormat="1" ht="16.899999999999999" customHeight="1">
      <c r="A515" s="34"/>
      <c r="B515" s="39"/>
      <c r="C515" s="267" t="s">
        <v>1611</v>
      </c>
      <c r="D515" s="267" t="s">
        <v>1612</v>
      </c>
      <c r="E515" s="17" t="s">
        <v>173</v>
      </c>
      <c r="F515" s="268">
        <v>578</v>
      </c>
      <c r="G515" s="34"/>
      <c r="H515" s="39"/>
    </row>
    <row r="516" spans="1:8" s="2" customFormat="1" ht="16.899999999999999" customHeight="1">
      <c r="A516" s="34"/>
      <c r="B516" s="39"/>
      <c r="C516" s="267" t="s">
        <v>1615</v>
      </c>
      <c r="D516" s="267" t="s">
        <v>1616</v>
      </c>
      <c r="E516" s="17" t="s">
        <v>173</v>
      </c>
      <c r="F516" s="268">
        <v>578</v>
      </c>
      <c r="G516" s="34"/>
      <c r="H516" s="39"/>
    </row>
    <row r="517" spans="1:8" s="2" customFormat="1" ht="16.899999999999999" customHeight="1">
      <c r="A517" s="34"/>
      <c r="B517" s="39"/>
      <c r="C517" s="267" t="s">
        <v>1483</v>
      </c>
      <c r="D517" s="267" t="s">
        <v>1484</v>
      </c>
      <c r="E517" s="17" t="s">
        <v>173</v>
      </c>
      <c r="F517" s="268">
        <v>578</v>
      </c>
      <c r="G517" s="34"/>
      <c r="H517" s="39"/>
    </row>
    <row r="518" spans="1:8" s="2" customFormat="1" ht="16.899999999999999" customHeight="1">
      <c r="A518" s="34"/>
      <c r="B518" s="39"/>
      <c r="C518" s="267" t="s">
        <v>1624</v>
      </c>
      <c r="D518" s="267" t="s">
        <v>1625</v>
      </c>
      <c r="E518" s="17" t="s">
        <v>173</v>
      </c>
      <c r="F518" s="268">
        <v>578</v>
      </c>
      <c r="G518" s="34"/>
      <c r="H518" s="39"/>
    </row>
    <row r="519" spans="1:8" s="2" customFormat="1" ht="16.899999999999999" customHeight="1">
      <c r="A519" s="34"/>
      <c r="B519" s="39"/>
      <c r="C519" s="267" t="s">
        <v>1627</v>
      </c>
      <c r="D519" s="267" t="s">
        <v>1628</v>
      </c>
      <c r="E519" s="17" t="s">
        <v>232</v>
      </c>
      <c r="F519" s="268">
        <v>1156</v>
      </c>
      <c r="G519" s="34"/>
      <c r="H519" s="39"/>
    </row>
    <row r="520" spans="1:8" s="2" customFormat="1" ht="16.899999999999999" customHeight="1">
      <c r="A520" s="34"/>
      <c r="B520" s="39"/>
      <c r="C520" s="267" t="s">
        <v>1465</v>
      </c>
      <c r="D520" s="267" t="s">
        <v>1466</v>
      </c>
      <c r="E520" s="17" t="s">
        <v>173</v>
      </c>
      <c r="F520" s="268">
        <v>635.79999999999995</v>
      </c>
      <c r="G520" s="34"/>
      <c r="H520" s="39"/>
    </row>
    <row r="521" spans="1:8" s="2" customFormat="1" ht="16.899999999999999" customHeight="1">
      <c r="A521" s="34"/>
      <c r="B521" s="39"/>
      <c r="C521" s="263" t="s">
        <v>1655</v>
      </c>
      <c r="D521" s="264" t="s">
        <v>1655</v>
      </c>
      <c r="E521" s="265" t="s">
        <v>173</v>
      </c>
      <c r="F521" s="266">
        <v>506</v>
      </c>
      <c r="G521" s="34"/>
      <c r="H521" s="39"/>
    </row>
    <row r="522" spans="1:8" s="2" customFormat="1" ht="16.899999999999999" customHeight="1">
      <c r="A522" s="34"/>
      <c r="B522" s="39"/>
      <c r="C522" s="267" t="s">
        <v>1</v>
      </c>
      <c r="D522" s="267" t="s">
        <v>701</v>
      </c>
      <c r="E522" s="17" t="s">
        <v>1</v>
      </c>
      <c r="F522" s="268">
        <v>0</v>
      </c>
      <c r="G522" s="34"/>
      <c r="H522" s="39"/>
    </row>
    <row r="523" spans="1:8" s="2" customFormat="1" ht="16.899999999999999" customHeight="1">
      <c r="A523" s="34"/>
      <c r="B523" s="39"/>
      <c r="C523" s="267" t="s">
        <v>1655</v>
      </c>
      <c r="D523" s="267" t="s">
        <v>1731</v>
      </c>
      <c r="E523" s="17" t="s">
        <v>1</v>
      </c>
      <c r="F523" s="268">
        <v>506</v>
      </c>
      <c r="G523" s="34"/>
      <c r="H523" s="39"/>
    </row>
    <row r="524" spans="1:8" s="2" customFormat="1" ht="16.899999999999999" customHeight="1">
      <c r="A524" s="34"/>
      <c r="B524" s="39"/>
      <c r="C524" s="269" t="s">
        <v>1858</v>
      </c>
      <c r="D524" s="34"/>
      <c r="E524" s="34"/>
      <c r="F524" s="34"/>
      <c r="G524" s="34"/>
      <c r="H524" s="39"/>
    </row>
    <row r="525" spans="1:8" s="2" customFormat="1" ht="16.899999999999999" customHeight="1">
      <c r="A525" s="34"/>
      <c r="B525" s="39"/>
      <c r="C525" s="267" t="s">
        <v>1728</v>
      </c>
      <c r="D525" s="267" t="s">
        <v>1729</v>
      </c>
      <c r="E525" s="17" t="s">
        <v>173</v>
      </c>
      <c r="F525" s="268">
        <v>506</v>
      </c>
      <c r="G525" s="34"/>
      <c r="H525" s="39"/>
    </row>
    <row r="526" spans="1:8" s="2" customFormat="1" ht="16.899999999999999" customHeight="1">
      <c r="A526" s="34"/>
      <c r="B526" s="39"/>
      <c r="C526" s="267" t="s">
        <v>1725</v>
      </c>
      <c r="D526" s="267" t="s">
        <v>1726</v>
      </c>
      <c r="E526" s="17" t="s">
        <v>173</v>
      </c>
      <c r="F526" s="268">
        <v>506</v>
      </c>
      <c r="G526" s="34"/>
      <c r="H526" s="39"/>
    </row>
    <row r="527" spans="1:8" s="2" customFormat="1" ht="16.899999999999999" customHeight="1">
      <c r="A527" s="34"/>
      <c r="B527" s="39"/>
      <c r="C527" s="267" t="s">
        <v>1486</v>
      </c>
      <c r="D527" s="267" t="s">
        <v>1487</v>
      </c>
      <c r="E527" s="17" t="s">
        <v>173</v>
      </c>
      <c r="F527" s="268">
        <v>606.9</v>
      </c>
      <c r="G527" s="34"/>
      <c r="H527" s="39"/>
    </row>
    <row r="528" spans="1:8" s="2" customFormat="1" ht="16.899999999999999" customHeight="1">
      <c r="A528" s="34"/>
      <c r="B528" s="39"/>
      <c r="C528" s="263" t="s">
        <v>1652</v>
      </c>
      <c r="D528" s="264" t="s">
        <v>1652</v>
      </c>
      <c r="E528" s="265" t="s">
        <v>173</v>
      </c>
      <c r="F528" s="266">
        <v>8</v>
      </c>
      <c r="G528" s="34"/>
      <c r="H528" s="39"/>
    </row>
    <row r="529" spans="1:8" s="2" customFormat="1" ht="16.899999999999999" customHeight="1">
      <c r="A529" s="34"/>
      <c r="B529" s="39"/>
      <c r="C529" s="267" t="s">
        <v>1</v>
      </c>
      <c r="D529" s="267" t="s">
        <v>1743</v>
      </c>
      <c r="E529" s="17" t="s">
        <v>1</v>
      </c>
      <c r="F529" s="268">
        <v>0</v>
      </c>
      <c r="G529" s="34"/>
      <c r="H529" s="39"/>
    </row>
    <row r="530" spans="1:8" s="2" customFormat="1" ht="16.899999999999999" customHeight="1">
      <c r="A530" s="34"/>
      <c r="B530" s="39"/>
      <c r="C530" s="267" t="s">
        <v>1652</v>
      </c>
      <c r="D530" s="267" t="s">
        <v>1744</v>
      </c>
      <c r="E530" s="17" t="s">
        <v>1</v>
      </c>
      <c r="F530" s="268">
        <v>8</v>
      </c>
      <c r="G530" s="34"/>
      <c r="H530" s="39"/>
    </row>
    <row r="531" spans="1:8" s="2" customFormat="1" ht="16.899999999999999" customHeight="1">
      <c r="A531" s="34"/>
      <c r="B531" s="39"/>
      <c r="C531" s="269" t="s">
        <v>1858</v>
      </c>
      <c r="D531" s="34"/>
      <c r="E531" s="34"/>
      <c r="F531" s="34"/>
      <c r="G531" s="34"/>
      <c r="H531" s="39"/>
    </row>
    <row r="532" spans="1:8" s="2" customFormat="1" ht="16.899999999999999" customHeight="1">
      <c r="A532" s="34"/>
      <c r="B532" s="39"/>
      <c r="C532" s="267" t="s">
        <v>1740</v>
      </c>
      <c r="D532" s="267" t="s">
        <v>1741</v>
      </c>
      <c r="E532" s="17" t="s">
        <v>173</v>
      </c>
      <c r="F532" s="268">
        <v>8</v>
      </c>
      <c r="G532" s="34"/>
      <c r="H532" s="39"/>
    </row>
    <row r="533" spans="1:8" s="2" customFormat="1" ht="16.899999999999999" customHeight="1">
      <c r="A533" s="34"/>
      <c r="B533" s="39"/>
      <c r="C533" s="267" t="s">
        <v>1435</v>
      </c>
      <c r="D533" s="267" t="s">
        <v>1436</v>
      </c>
      <c r="E533" s="17" t="s">
        <v>173</v>
      </c>
      <c r="F533" s="268">
        <v>138</v>
      </c>
      <c r="G533" s="34"/>
      <c r="H533" s="39"/>
    </row>
    <row r="534" spans="1:8" s="2" customFormat="1" ht="16.899999999999999" customHeight="1">
      <c r="A534" s="34"/>
      <c r="B534" s="39"/>
      <c r="C534" s="267" t="s">
        <v>1728</v>
      </c>
      <c r="D534" s="267" t="s">
        <v>1729</v>
      </c>
      <c r="E534" s="17" t="s">
        <v>173</v>
      </c>
      <c r="F534" s="268">
        <v>531.29999999999995</v>
      </c>
      <c r="G534" s="34"/>
      <c r="H534" s="39"/>
    </row>
    <row r="535" spans="1:8" s="2" customFormat="1" ht="16.899999999999999" customHeight="1">
      <c r="A535" s="34"/>
      <c r="B535" s="39"/>
      <c r="C535" s="263" t="s">
        <v>258</v>
      </c>
      <c r="D535" s="264" t="s">
        <v>258</v>
      </c>
      <c r="E535" s="265" t="s">
        <v>241</v>
      </c>
      <c r="F535" s="266">
        <v>4.6559999999999997</v>
      </c>
      <c r="G535" s="34"/>
      <c r="H535" s="39"/>
    </row>
    <row r="536" spans="1:8" s="2" customFormat="1" ht="16.899999999999999" customHeight="1">
      <c r="A536" s="34"/>
      <c r="B536" s="39"/>
      <c r="C536" s="267" t="s">
        <v>1</v>
      </c>
      <c r="D536" s="267" t="s">
        <v>1662</v>
      </c>
      <c r="E536" s="17" t="s">
        <v>1</v>
      </c>
      <c r="F536" s="268">
        <v>0</v>
      </c>
      <c r="G536" s="34"/>
      <c r="H536" s="39"/>
    </row>
    <row r="537" spans="1:8" s="2" customFormat="1" ht="16.899999999999999" customHeight="1">
      <c r="A537" s="34"/>
      <c r="B537" s="39"/>
      <c r="C537" s="267" t="s">
        <v>1</v>
      </c>
      <c r="D537" s="267" t="s">
        <v>1663</v>
      </c>
      <c r="E537" s="17" t="s">
        <v>1</v>
      </c>
      <c r="F537" s="268">
        <v>0</v>
      </c>
      <c r="G537" s="34"/>
      <c r="H537" s="39"/>
    </row>
    <row r="538" spans="1:8" s="2" customFormat="1" ht="16.899999999999999" customHeight="1">
      <c r="A538" s="34"/>
      <c r="B538" s="39"/>
      <c r="C538" s="267" t="s">
        <v>1</v>
      </c>
      <c r="D538" s="267" t="s">
        <v>1664</v>
      </c>
      <c r="E538" s="17" t="s">
        <v>1</v>
      </c>
      <c r="F538" s="268">
        <v>3.8879999999999999</v>
      </c>
      <c r="G538" s="34"/>
      <c r="H538" s="39"/>
    </row>
    <row r="539" spans="1:8" s="2" customFormat="1" ht="16.899999999999999" customHeight="1">
      <c r="A539" s="34"/>
      <c r="B539" s="39"/>
      <c r="C539" s="267" t="s">
        <v>1</v>
      </c>
      <c r="D539" s="267" t="s">
        <v>1665</v>
      </c>
      <c r="E539" s="17" t="s">
        <v>1</v>
      </c>
      <c r="F539" s="268">
        <v>0</v>
      </c>
      <c r="G539" s="34"/>
      <c r="H539" s="39"/>
    </row>
    <row r="540" spans="1:8" s="2" customFormat="1" ht="16.899999999999999" customHeight="1">
      <c r="A540" s="34"/>
      <c r="B540" s="39"/>
      <c r="C540" s="267" t="s">
        <v>1</v>
      </c>
      <c r="D540" s="267" t="s">
        <v>1666</v>
      </c>
      <c r="E540" s="17" t="s">
        <v>1</v>
      </c>
      <c r="F540" s="268">
        <v>0.76800000000000002</v>
      </c>
      <c r="G540" s="34"/>
      <c r="H540" s="39"/>
    </row>
    <row r="541" spans="1:8" s="2" customFormat="1" ht="16.899999999999999" customHeight="1">
      <c r="A541" s="34"/>
      <c r="B541" s="39"/>
      <c r="C541" s="267" t="s">
        <v>258</v>
      </c>
      <c r="D541" s="267" t="s">
        <v>195</v>
      </c>
      <c r="E541" s="17" t="s">
        <v>1</v>
      </c>
      <c r="F541" s="268">
        <v>4.6559999999999997</v>
      </c>
      <c r="G541" s="34"/>
      <c r="H541" s="39"/>
    </row>
    <row r="542" spans="1:8" s="2" customFormat="1" ht="16.899999999999999" customHeight="1">
      <c r="A542" s="34"/>
      <c r="B542" s="39"/>
      <c r="C542" s="269" t="s">
        <v>1858</v>
      </c>
      <c r="D542" s="34"/>
      <c r="E542" s="34"/>
      <c r="F542" s="34"/>
      <c r="G542" s="34"/>
      <c r="H542" s="39"/>
    </row>
    <row r="543" spans="1:8" s="2" customFormat="1" ht="22.5">
      <c r="A543" s="34"/>
      <c r="B543" s="39"/>
      <c r="C543" s="267" t="s">
        <v>1659</v>
      </c>
      <c r="D543" s="267" t="s">
        <v>1660</v>
      </c>
      <c r="E543" s="17" t="s">
        <v>241</v>
      </c>
      <c r="F543" s="268">
        <v>4.6559999999999997</v>
      </c>
      <c r="G543" s="34"/>
      <c r="H543" s="39"/>
    </row>
    <row r="544" spans="1:8" s="2" customFormat="1" ht="22.5">
      <c r="A544" s="34"/>
      <c r="B544" s="39"/>
      <c r="C544" s="267" t="s">
        <v>412</v>
      </c>
      <c r="D544" s="267" t="s">
        <v>413</v>
      </c>
      <c r="E544" s="17" t="s">
        <v>241</v>
      </c>
      <c r="F544" s="268">
        <v>4.6559999999999997</v>
      </c>
      <c r="G544" s="34"/>
      <c r="H544" s="39"/>
    </row>
    <row r="545" spans="1:8" s="2" customFormat="1" ht="16.899999999999999" customHeight="1">
      <c r="A545" s="34"/>
      <c r="B545" s="39"/>
      <c r="C545" s="267" t="s">
        <v>422</v>
      </c>
      <c r="D545" s="267" t="s">
        <v>423</v>
      </c>
      <c r="E545" s="17" t="s">
        <v>241</v>
      </c>
      <c r="F545" s="268">
        <v>4.6559999999999997</v>
      </c>
      <c r="G545" s="34"/>
      <c r="H545" s="39"/>
    </row>
    <row r="546" spans="1:8" s="2" customFormat="1" ht="16.899999999999999" customHeight="1">
      <c r="A546" s="34"/>
      <c r="B546" s="39"/>
      <c r="C546" s="267" t="s">
        <v>426</v>
      </c>
      <c r="D546" s="267" t="s">
        <v>427</v>
      </c>
      <c r="E546" s="17" t="s">
        <v>428</v>
      </c>
      <c r="F546" s="268">
        <v>7.915</v>
      </c>
      <c r="G546" s="34"/>
      <c r="H546" s="39"/>
    </row>
    <row r="547" spans="1:8" s="2" customFormat="1" ht="16.899999999999999" customHeight="1">
      <c r="A547" s="34"/>
      <c r="B547" s="39"/>
      <c r="C547" s="267" t="s">
        <v>432</v>
      </c>
      <c r="D547" s="267" t="s">
        <v>433</v>
      </c>
      <c r="E547" s="17" t="s">
        <v>241</v>
      </c>
      <c r="F547" s="268">
        <v>4.6559999999999997</v>
      </c>
      <c r="G547" s="34"/>
      <c r="H547" s="39"/>
    </row>
    <row r="548" spans="1:8" s="2" customFormat="1" ht="16.899999999999999" customHeight="1">
      <c r="A548" s="34"/>
      <c r="B548" s="39"/>
      <c r="C548" s="263" t="s">
        <v>1653</v>
      </c>
      <c r="D548" s="264" t="s">
        <v>1653</v>
      </c>
      <c r="E548" s="265" t="s">
        <v>173</v>
      </c>
      <c r="F548" s="266">
        <v>48</v>
      </c>
      <c r="G548" s="34"/>
      <c r="H548" s="39"/>
    </row>
    <row r="549" spans="1:8" s="2" customFormat="1" ht="16.899999999999999" customHeight="1">
      <c r="A549" s="34"/>
      <c r="B549" s="39"/>
      <c r="C549" s="267" t="s">
        <v>1</v>
      </c>
      <c r="D549" s="267" t="s">
        <v>1662</v>
      </c>
      <c r="E549" s="17" t="s">
        <v>1</v>
      </c>
      <c r="F549" s="268">
        <v>0</v>
      </c>
      <c r="G549" s="34"/>
      <c r="H549" s="39"/>
    </row>
    <row r="550" spans="1:8" s="2" customFormat="1" ht="16.899999999999999" customHeight="1">
      <c r="A550" s="34"/>
      <c r="B550" s="39"/>
      <c r="C550" s="267" t="s">
        <v>1</v>
      </c>
      <c r="D550" s="267" t="s">
        <v>936</v>
      </c>
      <c r="E550" s="17" t="s">
        <v>1</v>
      </c>
      <c r="F550" s="268">
        <v>0</v>
      </c>
      <c r="G550" s="34"/>
      <c r="H550" s="39"/>
    </row>
    <row r="551" spans="1:8" s="2" customFormat="1" ht="16.899999999999999" customHeight="1">
      <c r="A551" s="34"/>
      <c r="B551" s="39"/>
      <c r="C551" s="267" t="s">
        <v>1653</v>
      </c>
      <c r="D551" s="267" t="s">
        <v>1688</v>
      </c>
      <c r="E551" s="17" t="s">
        <v>1</v>
      </c>
      <c r="F551" s="268">
        <v>48</v>
      </c>
      <c r="G551" s="34"/>
      <c r="H551" s="39"/>
    </row>
    <row r="552" spans="1:8" s="2" customFormat="1" ht="16.899999999999999" customHeight="1">
      <c r="A552" s="34"/>
      <c r="B552" s="39"/>
      <c r="C552" s="269" t="s">
        <v>1858</v>
      </c>
      <c r="D552" s="34"/>
      <c r="E552" s="34"/>
      <c r="F552" s="34"/>
      <c r="G552" s="34"/>
      <c r="H552" s="39"/>
    </row>
    <row r="553" spans="1:8" s="2" customFormat="1" ht="16.899999999999999" customHeight="1">
      <c r="A553" s="34"/>
      <c r="B553" s="39"/>
      <c r="C553" s="267" t="s">
        <v>1685</v>
      </c>
      <c r="D553" s="267" t="s">
        <v>1686</v>
      </c>
      <c r="E553" s="17" t="s">
        <v>173</v>
      </c>
      <c r="F553" s="268">
        <v>48</v>
      </c>
      <c r="G553" s="34"/>
      <c r="H553" s="39"/>
    </row>
    <row r="554" spans="1:8" s="2" customFormat="1" ht="16.899999999999999" customHeight="1">
      <c r="A554" s="34"/>
      <c r="B554" s="39"/>
      <c r="C554" s="267" t="s">
        <v>1435</v>
      </c>
      <c r="D554" s="267" t="s">
        <v>1436</v>
      </c>
      <c r="E554" s="17" t="s">
        <v>173</v>
      </c>
      <c r="F554" s="268">
        <v>138</v>
      </c>
      <c r="G554" s="34"/>
      <c r="H554" s="39"/>
    </row>
    <row r="555" spans="1:8" s="2" customFormat="1" ht="16.899999999999999" customHeight="1">
      <c r="A555" s="34"/>
      <c r="B555" s="39"/>
      <c r="C555" s="267" t="s">
        <v>1682</v>
      </c>
      <c r="D555" s="267" t="s">
        <v>1683</v>
      </c>
      <c r="E555" s="17" t="s">
        <v>173</v>
      </c>
      <c r="F555" s="268">
        <v>48</v>
      </c>
      <c r="G555" s="34"/>
      <c r="H555" s="39"/>
    </row>
    <row r="556" spans="1:8" s="2" customFormat="1" ht="16.899999999999999" customHeight="1">
      <c r="A556" s="34"/>
      <c r="B556" s="39"/>
      <c r="C556" s="267" t="s">
        <v>1728</v>
      </c>
      <c r="D556" s="267" t="s">
        <v>1729</v>
      </c>
      <c r="E556" s="17" t="s">
        <v>173</v>
      </c>
      <c r="F556" s="268">
        <v>531.29999999999995</v>
      </c>
      <c r="G556" s="34"/>
      <c r="H556" s="39"/>
    </row>
    <row r="557" spans="1:8" s="2" customFormat="1" ht="26.45" customHeight="1">
      <c r="A557" s="34"/>
      <c r="B557" s="39"/>
      <c r="C557" s="262" t="s">
        <v>1866</v>
      </c>
      <c r="D557" s="262" t="s">
        <v>114</v>
      </c>
      <c r="E557" s="34"/>
      <c r="F557" s="34"/>
      <c r="G557" s="34"/>
      <c r="H557" s="39"/>
    </row>
    <row r="558" spans="1:8" s="2" customFormat="1" ht="16.899999999999999" customHeight="1">
      <c r="A558" s="34"/>
      <c r="B558" s="39"/>
      <c r="C558" s="263" t="s">
        <v>1229</v>
      </c>
      <c r="D558" s="264" t="s">
        <v>1229</v>
      </c>
      <c r="E558" s="265" t="s">
        <v>173</v>
      </c>
      <c r="F558" s="266">
        <v>578</v>
      </c>
      <c r="G558" s="34"/>
      <c r="H558" s="39"/>
    </row>
    <row r="559" spans="1:8" s="2" customFormat="1" ht="16.899999999999999" customHeight="1">
      <c r="A559" s="34"/>
      <c r="B559" s="39"/>
      <c r="C559" s="269" t="s">
        <v>1858</v>
      </c>
      <c r="D559" s="34"/>
      <c r="E559" s="34"/>
      <c r="F559" s="34"/>
      <c r="G559" s="34"/>
      <c r="H559" s="39"/>
    </row>
    <row r="560" spans="1:8" s="2" customFormat="1" ht="16.899999999999999" customHeight="1">
      <c r="A560" s="34"/>
      <c r="B560" s="39"/>
      <c r="C560" s="267" t="s">
        <v>1646</v>
      </c>
      <c r="D560" s="267" t="s">
        <v>1647</v>
      </c>
      <c r="E560" s="17" t="s">
        <v>1648</v>
      </c>
      <c r="F560" s="268">
        <v>1.0840000000000001</v>
      </c>
      <c r="G560" s="34"/>
      <c r="H560" s="39"/>
    </row>
    <row r="561" spans="1:8" s="2" customFormat="1" ht="16.899999999999999" customHeight="1">
      <c r="A561" s="34"/>
      <c r="B561" s="39"/>
      <c r="C561" s="263" t="s">
        <v>1655</v>
      </c>
      <c r="D561" s="264" t="s">
        <v>1655</v>
      </c>
      <c r="E561" s="265" t="s">
        <v>173</v>
      </c>
      <c r="F561" s="266">
        <v>506</v>
      </c>
      <c r="G561" s="34"/>
      <c r="H561" s="39"/>
    </row>
    <row r="562" spans="1:8" s="2" customFormat="1" ht="16.899999999999999" customHeight="1">
      <c r="A562" s="34"/>
      <c r="B562" s="39"/>
      <c r="C562" s="269" t="s">
        <v>1858</v>
      </c>
      <c r="D562" s="34"/>
      <c r="E562" s="34"/>
      <c r="F562" s="34"/>
      <c r="G562" s="34"/>
      <c r="H562" s="39"/>
    </row>
    <row r="563" spans="1:8" s="2" customFormat="1" ht="16.899999999999999" customHeight="1">
      <c r="A563" s="34"/>
      <c r="B563" s="39"/>
      <c r="C563" s="267" t="s">
        <v>1646</v>
      </c>
      <c r="D563" s="267" t="s">
        <v>1647</v>
      </c>
      <c r="E563" s="17" t="s">
        <v>1648</v>
      </c>
      <c r="F563" s="268">
        <v>1.0840000000000001</v>
      </c>
      <c r="G563" s="34"/>
      <c r="H563" s="39"/>
    </row>
    <row r="564" spans="1:8" s="2" customFormat="1" ht="16.899999999999999" customHeight="1">
      <c r="A564" s="34"/>
      <c r="B564" s="39"/>
      <c r="C564" s="263" t="s">
        <v>1653</v>
      </c>
      <c r="D564" s="264" t="s">
        <v>1653</v>
      </c>
      <c r="E564" s="265" t="s">
        <v>173</v>
      </c>
      <c r="F564" s="266">
        <v>48</v>
      </c>
      <c r="G564" s="34"/>
      <c r="H564" s="39"/>
    </row>
    <row r="565" spans="1:8" s="2" customFormat="1" ht="16.899999999999999" customHeight="1">
      <c r="A565" s="34"/>
      <c r="B565" s="39"/>
      <c r="C565" s="269" t="s">
        <v>1858</v>
      </c>
      <c r="D565" s="34"/>
      <c r="E565" s="34"/>
      <c r="F565" s="34"/>
      <c r="G565" s="34"/>
      <c r="H565" s="39"/>
    </row>
    <row r="566" spans="1:8" s="2" customFormat="1" ht="16.899999999999999" customHeight="1">
      <c r="A566" s="34"/>
      <c r="B566" s="39"/>
      <c r="C566" s="267" t="s">
        <v>1754</v>
      </c>
      <c r="D566" s="267" t="s">
        <v>1755</v>
      </c>
      <c r="E566" s="17" t="s">
        <v>1648</v>
      </c>
      <c r="F566" s="268">
        <v>4.8000000000000001E-2</v>
      </c>
      <c r="G566" s="34"/>
      <c r="H566" s="39"/>
    </row>
    <row r="567" spans="1:8" s="2" customFormat="1" ht="26.45" customHeight="1">
      <c r="A567" s="34"/>
      <c r="B567" s="39"/>
      <c r="C567" s="262" t="s">
        <v>1867</v>
      </c>
      <c r="D567" s="262" t="s">
        <v>117</v>
      </c>
      <c r="E567" s="34"/>
      <c r="F567" s="34"/>
      <c r="G567" s="34"/>
      <c r="H567" s="39"/>
    </row>
    <row r="568" spans="1:8" s="2" customFormat="1" ht="16.899999999999999" customHeight="1">
      <c r="A568" s="34"/>
      <c r="B568" s="39"/>
      <c r="C568" s="263" t="s">
        <v>1766</v>
      </c>
      <c r="D568" s="264" t="s">
        <v>1766</v>
      </c>
      <c r="E568" s="265" t="s">
        <v>173</v>
      </c>
      <c r="F568" s="266">
        <v>110.27</v>
      </c>
      <c r="G568" s="34"/>
      <c r="H568" s="39"/>
    </row>
    <row r="569" spans="1:8" s="2" customFormat="1" ht="16.899999999999999" customHeight="1">
      <c r="A569" s="34"/>
      <c r="B569" s="39"/>
      <c r="C569" s="267" t="s">
        <v>1768</v>
      </c>
      <c r="D569" s="267" t="s">
        <v>1802</v>
      </c>
      <c r="E569" s="17" t="s">
        <v>1</v>
      </c>
      <c r="F569" s="268">
        <v>20.87</v>
      </c>
      <c r="G569" s="34"/>
      <c r="H569" s="39"/>
    </row>
    <row r="570" spans="1:8" s="2" customFormat="1" ht="16.899999999999999" customHeight="1">
      <c r="A570" s="34"/>
      <c r="B570" s="39"/>
      <c r="C570" s="267" t="s">
        <v>1770</v>
      </c>
      <c r="D570" s="267" t="s">
        <v>1771</v>
      </c>
      <c r="E570" s="17" t="s">
        <v>1</v>
      </c>
      <c r="F570" s="268">
        <v>89.4</v>
      </c>
      <c r="G570" s="34"/>
      <c r="H570" s="39"/>
    </row>
    <row r="571" spans="1:8" s="2" customFormat="1" ht="16.899999999999999" customHeight="1">
      <c r="A571" s="34"/>
      <c r="B571" s="39"/>
      <c r="C571" s="267" t="s">
        <v>1766</v>
      </c>
      <c r="D571" s="267" t="s">
        <v>195</v>
      </c>
      <c r="E571" s="17" t="s">
        <v>1</v>
      </c>
      <c r="F571" s="268">
        <v>110.27</v>
      </c>
      <c r="G571" s="34"/>
      <c r="H571" s="39"/>
    </row>
    <row r="572" spans="1:8" s="2" customFormat="1" ht="16.899999999999999" customHeight="1">
      <c r="A572" s="34"/>
      <c r="B572" s="39"/>
      <c r="C572" s="269" t="s">
        <v>1858</v>
      </c>
      <c r="D572" s="34"/>
      <c r="E572" s="34"/>
      <c r="F572" s="34"/>
      <c r="G572" s="34"/>
      <c r="H572" s="39"/>
    </row>
    <row r="573" spans="1:8" s="2" customFormat="1" ht="16.899999999999999" customHeight="1">
      <c r="A573" s="34"/>
      <c r="B573" s="39"/>
      <c r="C573" s="267" t="s">
        <v>1469</v>
      </c>
      <c r="D573" s="267" t="s">
        <v>1470</v>
      </c>
      <c r="E573" s="17" t="s">
        <v>173</v>
      </c>
      <c r="F573" s="268">
        <v>110.27</v>
      </c>
      <c r="G573" s="34"/>
      <c r="H573" s="39"/>
    </row>
    <row r="574" spans="1:8" s="2" customFormat="1" ht="16.899999999999999" customHeight="1">
      <c r="A574" s="34"/>
      <c r="B574" s="39"/>
      <c r="C574" s="267" t="s">
        <v>1462</v>
      </c>
      <c r="D574" s="267" t="s">
        <v>1463</v>
      </c>
      <c r="E574" s="17" t="s">
        <v>173</v>
      </c>
      <c r="F574" s="268">
        <v>110.27</v>
      </c>
      <c r="G574" s="34"/>
      <c r="H574" s="39"/>
    </row>
    <row r="575" spans="1:8" s="2" customFormat="1" ht="16.899999999999999" customHeight="1">
      <c r="A575" s="34"/>
      <c r="B575" s="39"/>
      <c r="C575" s="267" t="s">
        <v>1646</v>
      </c>
      <c r="D575" s="267" t="s">
        <v>1647</v>
      </c>
      <c r="E575" s="17" t="s">
        <v>1648</v>
      </c>
      <c r="F575" s="268">
        <v>0.11</v>
      </c>
      <c r="G575" s="34"/>
      <c r="H575" s="39"/>
    </row>
    <row r="576" spans="1:8" s="2" customFormat="1" ht="16.899999999999999" customHeight="1">
      <c r="A576" s="34"/>
      <c r="B576" s="39"/>
      <c r="C576" s="267" t="s">
        <v>1611</v>
      </c>
      <c r="D576" s="267" t="s">
        <v>1612</v>
      </c>
      <c r="E576" s="17" t="s">
        <v>173</v>
      </c>
      <c r="F576" s="268">
        <v>114.333</v>
      </c>
      <c r="G576" s="34"/>
      <c r="H576" s="39"/>
    </row>
    <row r="577" spans="1:8" s="2" customFormat="1" ht="16.899999999999999" customHeight="1">
      <c r="A577" s="34"/>
      <c r="B577" s="39"/>
      <c r="C577" s="267" t="s">
        <v>1615</v>
      </c>
      <c r="D577" s="267" t="s">
        <v>1616</v>
      </c>
      <c r="E577" s="17" t="s">
        <v>173</v>
      </c>
      <c r="F577" s="268">
        <v>110.27</v>
      </c>
      <c r="G577" s="34"/>
      <c r="H577" s="39"/>
    </row>
    <row r="578" spans="1:8" s="2" customFormat="1" ht="16.899999999999999" customHeight="1">
      <c r="A578" s="34"/>
      <c r="B578" s="39"/>
      <c r="C578" s="267" t="s">
        <v>1627</v>
      </c>
      <c r="D578" s="267" t="s">
        <v>1628</v>
      </c>
      <c r="E578" s="17" t="s">
        <v>232</v>
      </c>
      <c r="F578" s="268">
        <v>220.54</v>
      </c>
      <c r="G578" s="34"/>
      <c r="H578" s="39"/>
    </row>
    <row r="579" spans="1:8" s="2" customFormat="1" ht="16.899999999999999" customHeight="1">
      <c r="A579" s="34"/>
      <c r="B579" s="39"/>
      <c r="C579" s="267" t="s">
        <v>1435</v>
      </c>
      <c r="D579" s="267" t="s">
        <v>1436</v>
      </c>
      <c r="E579" s="17" t="s">
        <v>173</v>
      </c>
      <c r="F579" s="268">
        <v>110.27</v>
      </c>
      <c r="G579" s="34"/>
      <c r="H579" s="39"/>
    </row>
    <row r="580" spans="1:8" s="2" customFormat="1" ht="16.899999999999999" customHeight="1">
      <c r="A580" s="34"/>
      <c r="B580" s="39"/>
      <c r="C580" s="267" t="s">
        <v>1803</v>
      </c>
      <c r="D580" s="267" t="s">
        <v>1804</v>
      </c>
      <c r="E580" s="17" t="s">
        <v>173</v>
      </c>
      <c r="F580" s="268">
        <v>115.78400000000001</v>
      </c>
      <c r="G580" s="34"/>
      <c r="H580" s="39"/>
    </row>
    <row r="581" spans="1:8" s="2" customFormat="1" ht="16.899999999999999" customHeight="1">
      <c r="A581" s="34"/>
      <c r="B581" s="39"/>
      <c r="C581" s="267" t="s">
        <v>1465</v>
      </c>
      <c r="D581" s="267" t="s">
        <v>1466</v>
      </c>
      <c r="E581" s="17" t="s">
        <v>173</v>
      </c>
      <c r="F581" s="268">
        <v>115.78400000000001</v>
      </c>
      <c r="G581" s="34"/>
      <c r="H581" s="39"/>
    </row>
    <row r="582" spans="1:8" s="2" customFormat="1" ht="16.899999999999999" customHeight="1">
      <c r="A582" s="34"/>
      <c r="B582" s="39"/>
      <c r="C582" s="263" t="s">
        <v>264</v>
      </c>
      <c r="D582" s="264" t="s">
        <v>264</v>
      </c>
      <c r="E582" s="265" t="s">
        <v>241</v>
      </c>
      <c r="F582" s="266">
        <v>8.1080000000000005</v>
      </c>
      <c r="G582" s="34"/>
      <c r="H582" s="39"/>
    </row>
    <row r="583" spans="1:8" s="2" customFormat="1" ht="16.899999999999999" customHeight="1">
      <c r="A583" s="34"/>
      <c r="B583" s="39"/>
      <c r="C583" s="267" t="s">
        <v>1</v>
      </c>
      <c r="D583" s="267" t="s">
        <v>1844</v>
      </c>
      <c r="E583" s="17" t="s">
        <v>1</v>
      </c>
      <c r="F583" s="268">
        <v>8.0030000000000001</v>
      </c>
      <c r="G583" s="34"/>
      <c r="H583" s="39"/>
    </row>
    <row r="584" spans="1:8" s="2" customFormat="1" ht="16.899999999999999" customHeight="1">
      <c r="A584" s="34"/>
      <c r="B584" s="39"/>
      <c r="C584" s="267" t="s">
        <v>1</v>
      </c>
      <c r="D584" s="267" t="s">
        <v>1845</v>
      </c>
      <c r="E584" s="17" t="s">
        <v>1</v>
      </c>
      <c r="F584" s="268">
        <v>0.105</v>
      </c>
      <c r="G584" s="34"/>
      <c r="H584" s="39"/>
    </row>
    <row r="585" spans="1:8" s="2" customFormat="1" ht="16.899999999999999" customHeight="1">
      <c r="A585" s="34"/>
      <c r="B585" s="39"/>
      <c r="C585" s="267" t="s">
        <v>264</v>
      </c>
      <c r="D585" s="267" t="s">
        <v>195</v>
      </c>
      <c r="E585" s="17" t="s">
        <v>1</v>
      </c>
      <c r="F585" s="268">
        <v>8.1080000000000005</v>
      </c>
      <c r="G585" s="34"/>
      <c r="H585" s="39"/>
    </row>
    <row r="586" spans="1:8" s="2" customFormat="1" ht="16.899999999999999" customHeight="1">
      <c r="A586" s="34"/>
      <c r="B586" s="39"/>
      <c r="C586" s="269" t="s">
        <v>1858</v>
      </c>
      <c r="D586" s="34"/>
      <c r="E586" s="34"/>
      <c r="F586" s="34"/>
      <c r="G586" s="34"/>
      <c r="H586" s="39"/>
    </row>
    <row r="587" spans="1:8" s="2" customFormat="1" ht="16.899999999999999" customHeight="1">
      <c r="A587" s="34"/>
      <c r="B587" s="39"/>
      <c r="C587" s="267" t="s">
        <v>1841</v>
      </c>
      <c r="D587" s="267" t="s">
        <v>1842</v>
      </c>
      <c r="E587" s="17" t="s">
        <v>241</v>
      </c>
      <c r="F587" s="268">
        <v>8.1080000000000005</v>
      </c>
      <c r="G587" s="34"/>
      <c r="H587" s="39"/>
    </row>
    <row r="588" spans="1:8" s="2" customFormat="1" ht="16.899999999999999" customHeight="1">
      <c r="A588" s="34"/>
      <c r="B588" s="39"/>
      <c r="C588" s="267" t="s">
        <v>1846</v>
      </c>
      <c r="D588" s="267" t="s">
        <v>1847</v>
      </c>
      <c r="E588" s="17" t="s">
        <v>241</v>
      </c>
      <c r="F588" s="268">
        <v>72.971999999999994</v>
      </c>
      <c r="G588" s="34"/>
      <c r="H588" s="39"/>
    </row>
    <row r="589" spans="1:8" s="2" customFormat="1" ht="16.899999999999999" customHeight="1">
      <c r="A589" s="34"/>
      <c r="B589" s="39"/>
      <c r="C589" s="267" t="s">
        <v>1850</v>
      </c>
      <c r="D589" s="267" t="s">
        <v>1851</v>
      </c>
      <c r="E589" s="17" t="s">
        <v>428</v>
      </c>
      <c r="F589" s="268">
        <v>13.784000000000001</v>
      </c>
      <c r="G589" s="34"/>
      <c r="H589" s="39"/>
    </row>
    <row r="590" spans="1:8" s="2" customFormat="1" ht="16.899999999999999" customHeight="1">
      <c r="A590" s="34"/>
      <c r="B590" s="39"/>
      <c r="C590" s="263" t="s">
        <v>1772</v>
      </c>
      <c r="D590" s="264" t="s">
        <v>1772</v>
      </c>
      <c r="E590" s="265" t="s">
        <v>173</v>
      </c>
      <c r="F590" s="266">
        <v>114.333</v>
      </c>
      <c r="G590" s="34"/>
      <c r="H590" s="39"/>
    </row>
    <row r="591" spans="1:8" s="2" customFormat="1" ht="16.899999999999999" customHeight="1">
      <c r="A591" s="34"/>
      <c r="B591" s="39"/>
      <c r="C591" s="267" t="s">
        <v>1</v>
      </c>
      <c r="D591" s="267" t="s">
        <v>1766</v>
      </c>
      <c r="E591" s="17" t="s">
        <v>1</v>
      </c>
      <c r="F591" s="268">
        <v>110.27</v>
      </c>
      <c r="G591" s="34"/>
      <c r="H591" s="39"/>
    </row>
    <row r="592" spans="1:8" s="2" customFormat="1" ht="16.899999999999999" customHeight="1">
      <c r="A592" s="34"/>
      <c r="B592" s="39"/>
      <c r="C592" s="267" t="s">
        <v>1</v>
      </c>
      <c r="D592" s="267" t="s">
        <v>1813</v>
      </c>
      <c r="E592" s="17" t="s">
        <v>1</v>
      </c>
      <c r="F592" s="268">
        <v>4.0629999999999997</v>
      </c>
      <c r="G592" s="34"/>
      <c r="H592" s="39"/>
    </row>
    <row r="593" spans="1:8" s="2" customFormat="1" ht="16.899999999999999" customHeight="1">
      <c r="A593" s="34"/>
      <c r="B593" s="39"/>
      <c r="C593" s="267" t="s">
        <v>1772</v>
      </c>
      <c r="D593" s="267" t="s">
        <v>195</v>
      </c>
      <c r="E593" s="17" t="s">
        <v>1</v>
      </c>
      <c r="F593" s="268">
        <v>114.333</v>
      </c>
      <c r="G593" s="34"/>
      <c r="H593" s="39"/>
    </row>
    <row r="594" spans="1:8" s="2" customFormat="1" ht="16.899999999999999" customHeight="1">
      <c r="A594" s="34"/>
      <c r="B594" s="39"/>
      <c r="C594" s="269" t="s">
        <v>1858</v>
      </c>
      <c r="D594" s="34"/>
      <c r="E594" s="34"/>
      <c r="F594" s="34"/>
      <c r="G594" s="34"/>
      <c r="H594" s="39"/>
    </row>
    <row r="595" spans="1:8" s="2" customFormat="1" ht="16.899999999999999" customHeight="1">
      <c r="A595" s="34"/>
      <c r="B595" s="39"/>
      <c r="C595" s="267" t="s">
        <v>1611</v>
      </c>
      <c r="D595" s="267" t="s">
        <v>1612</v>
      </c>
      <c r="E595" s="17" t="s">
        <v>173</v>
      </c>
      <c r="F595" s="268">
        <v>114.333</v>
      </c>
      <c r="G595" s="34"/>
      <c r="H595" s="39"/>
    </row>
    <row r="596" spans="1:8" s="2" customFormat="1" ht="16.899999999999999" customHeight="1">
      <c r="A596" s="34"/>
      <c r="B596" s="39"/>
      <c r="C596" s="267" t="s">
        <v>1624</v>
      </c>
      <c r="D596" s="267" t="s">
        <v>1625</v>
      </c>
      <c r="E596" s="17" t="s">
        <v>173</v>
      </c>
      <c r="F596" s="268">
        <v>114.333</v>
      </c>
      <c r="G596" s="34"/>
      <c r="H596" s="39"/>
    </row>
    <row r="597" spans="1:8" s="2" customFormat="1" ht="16.899999999999999" customHeight="1">
      <c r="A597" s="34"/>
      <c r="B597" s="39"/>
      <c r="C597" s="267" t="s">
        <v>1841</v>
      </c>
      <c r="D597" s="267" t="s">
        <v>1842</v>
      </c>
      <c r="E597" s="17" t="s">
        <v>241</v>
      </c>
      <c r="F597" s="268">
        <v>8.1080000000000005</v>
      </c>
      <c r="G597" s="34"/>
      <c r="H597" s="39"/>
    </row>
    <row r="598" spans="1:8" s="2" customFormat="1" ht="16.899999999999999" customHeight="1">
      <c r="A598" s="34"/>
      <c r="B598" s="39"/>
      <c r="C598" s="263" t="s">
        <v>1763</v>
      </c>
      <c r="D598" s="264" t="s">
        <v>1763</v>
      </c>
      <c r="E598" s="265" t="s">
        <v>173</v>
      </c>
      <c r="F598" s="266">
        <v>0.7</v>
      </c>
      <c r="G598" s="34"/>
      <c r="H598" s="39"/>
    </row>
    <row r="599" spans="1:8" s="2" customFormat="1" ht="16.899999999999999" customHeight="1">
      <c r="A599" s="34"/>
      <c r="B599" s="39"/>
      <c r="C599" s="267" t="s">
        <v>1763</v>
      </c>
      <c r="D599" s="267" t="s">
        <v>1764</v>
      </c>
      <c r="E599" s="17" t="s">
        <v>1</v>
      </c>
      <c r="F599" s="268">
        <v>0.7</v>
      </c>
      <c r="G599" s="34"/>
      <c r="H599" s="39"/>
    </row>
    <row r="600" spans="1:8" s="2" customFormat="1" ht="16.899999999999999" customHeight="1">
      <c r="A600" s="34"/>
      <c r="B600" s="39"/>
      <c r="C600" s="269" t="s">
        <v>1858</v>
      </c>
      <c r="D600" s="34"/>
      <c r="E600" s="34"/>
      <c r="F600" s="34"/>
      <c r="G600" s="34"/>
      <c r="H600" s="39"/>
    </row>
    <row r="601" spans="1:8" s="2" customFormat="1" ht="22.5">
      <c r="A601" s="34"/>
      <c r="B601" s="39"/>
      <c r="C601" s="267" t="s">
        <v>1814</v>
      </c>
      <c r="D601" s="267" t="s">
        <v>1815</v>
      </c>
      <c r="E601" s="17" t="s">
        <v>173</v>
      </c>
      <c r="F601" s="268">
        <v>0.7</v>
      </c>
      <c r="G601" s="34"/>
      <c r="H601" s="39"/>
    </row>
    <row r="602" spans="1:8" s="2" customFormat="1" ht="16.899999999999999" customHeight="1">
      <c r="A602" s="34"/>
      <c r="B602" s="39"/>
      <c r="C602" s="267" t="s">
        <v>1838</v>
      </c>
      <c r="D602" s="267" t="s">
        <v>1839</v>
      </c>
      <c r="E602" s="17" t="s">
        <v>173</v>
      </c>
      <c r="F602" s="268">
        <v>0.7</v>
      </c>
      <c r="G602" s="34"/>
      <c r="H602" s="39"/>
    </row>
    <row r="603" spans="1:8" s="2" customFormat="1" ht="16.899999999999999" customHeight="1">
      <c r="A603" s="34"/>
      <c r="B603" s="39"/>
      <c r="C603" s="267" t="s">
        <v>1841</v>
      </c>
      <c r="D603" s="267" t="s">
        <v>1842</v>
      </c>
      <c r="E603" s="17" t="s">
        <v>241</v>
      </c>
      <c r="F603" s="268">
        <v>8.1080000000000005</v>
      </c>
      <c r="G603" s="34"/>
      <c r="H603" s="39"/>
    </row>
    <row r="604" spans="1:8" s="2" customFormat="1" ht="16.899999999999999" customHeight="1">
      <c r="A604" s="34"/>
      <c r="B604" s="39"/>
      <c r="C604" s="263" t="s">
        <v>1768</v>
      </c>
      <c r="D604" s="264" t="s">
        <v>1768</v>
      </c>
      <c r="E604" s="265" t="s">
        <v>173</v>
      </c>
      <c r="F604" s="266">
        <v>20.87</v>
      </c>
      <c r="G604" s="34"/>
      <c r="H604" s="39"/>
    </row>
    <row r="605" spans="1:8" s="2" customFormat="1" ht="16.899999999999999" customHeight="1">
      <c r="A605" s="34"/>
      <c r="B605" s="39"/>
      <c r="C605" s="267" t="s">
        <v>1768</v>
      </c>
      <c r="D605" s="267" t="s">
        <v>1802</v>
      </c>
      <c r="E605" s="17" t="s">
        <v>1</v>
      </c>
      <c r="F605" s="268">
        <v>20.87</v>
      </c>
      <c r="G605" s="34"/>
      <c r="H605" s="39"/>
    </row>
    <row r="606" spans="1:8" s="2" customFormat="1" ht="16.899999999999999" customHeight="1">
      <c r="A606" s="34"/>
      <c r="B606" s="39"/>
      <c r="C606" s="269" t="s">
        <v>1858</v>
      </c>
      <c r="D606" s="34"/>
      <c r="E606" s="34"/>
      <c r="F606" s="34"/>
      <c r="G606" s="34"/>
      <c r="H606" s="39"/>
    </row>
    <row r="607" spans="1:8" s="2" customFormat="1" ht="16.899999999999999" customHeight="1">
      <c r="A607" s="34"/>
      <c r="B607" s="39"/>
      <c r="C607" s="267" t="s">
        <v>1469</v>
      </c>
      <c r="D607" s="267" t="s">
        <v>1470</v>
      </c>
      <c r="E607" s="17" t="s">
        <v>173</v>
      </c>
      <c r="F607" s="268">
        <v>110.27</v>
      </c>
      <c r="G607" s="34"/>
      <c r="H607" s="39"/>
    </row>
    <row r="608" spans="1:8" s="2" customFormat="1" ht="16.899999999999999" customHeight="1">
      <c r="A608" s="34"/>
      <c r="B608" s="39"/>
      <c r="C608" s="267" t="s">
        <v>1483</v>
      </c>
      <c r="D608" s="267" t="s">
        <v>1484</v>
      </c>
      <c r="E608" s="17" t="s">
        <v>173</v>
      </c>
      <c r="F608" s="268">
        <v>20.87</v>
      </c>
      <c r="G608" s="34"/>
      <c r="H608" s="39"/>
    </row>
    <row r="609" spans="1:8" s="2" customFormat="1" ht="16.899999999999999" customHeight="1">
      <c r="A609" s="34"/>
      <c r="B609" s="39"/>
      <c r="C609" s="267" t="s">
        <v>1486</v>
      </c>
      <c r="D609" s="267" t="s">
        <v>1487</v>
      </c>
      <c r="E609" s="17" t="s">
        <v>173</v>
      </c>
      <c r="F609" s="268">
        <v>21.914000000000001</v>
      </c>
      <c r="G609" s="34"/>
      <c r="H609" s="39"/>
    </row>
    <row r="610" spans="1:8" s="2" customFormat="1" ht="16.899999999999999" customHeight="1">
      <c r="A610" s="34"/>
      <c r="B610" s="39"/>
      <c r="C610" s="263" t="s">
        <v>1770</v>
      </c>
      <c r="D610" s="264" t="s">
        <v>1770</v>
      </c>
      <c r="E610" s="265" t="s">
        <v>173</v>
      </c>
      <c r="F610" s="266">
        <v>89.4</v>
      </c>
      <c r="G610" s="34"/>
      <c r="H610" s="39"/>
    </row>
    <row r="611" spans="1:8" s="2" customFormat="1" ht="16.899999999999999" customHeight="1">
      <c r="A611" s="34"/>
      <c r="B611" s="39"/>
      <c r="C611" s="267" t="s">
        <v>1770</v>
      </c>
      <c r="D611" s="267" t="s">
        <v>1771</v>
      </c>
      <c r="E611" s="17" t="s">
        <v>1</v>
      </c>
      <c r="F611" s="268">
        <v>89.4</v>
      </c>
      <c r="G611" s="34"/>
      <c r="H611" s="39"/>
    </row>
    <row r="612" spans="1:8" s="2" customFormat="1" ht="16.899999999999999" customHeight="1">
      <c r="A612" s="34"/>
      <c r="B612" s="39"/>
      <c r="C612" s="269" t="s">
        <v>1858</v>
      </c>
      <c r="D612" s="34"/>
      <c r="E612" s="34"/>
      <c r="F612" s="34"/>
      <c r="G612" s="34"/>
      <c r="H612" s="39"/>
    </row>
    <row r="613" spans="1:8" s="2" customFormat="1" ht="16.899999999999999" customHeight="1">
      <c r="A613" s="34"/>
      <c r="B613" s="39"/>
      <c r="C613" s="267" t="s">
        <v>1469</v>
      </c>
      <c r="D613" s="267" t="s">
        <v>1470</v>
      </c>
      <c r="E613" s="17" t="s">
        <v>173</v>
      </c>
      <c r="F613" s="268">
        <v>110.27</v>
      </c>
      <c r="G613" s="34"/>
      <c r="H613" s="39"/>
    </row>
    <row r="614" spans="1:8" s="2" customFormat="1" ht="22.5">
      <c r="A614" s="34"/>
      <c r="B614" s="39"/>
      <c r="C614" s="267" t="s">
        <v>1819</v>
      </c>
      <c r="D614" s="267" t="s">
        <v>1820</v>
      </c>
      <c r="E614" s="17" t="s">
        <v>173</v>
      </c>
      <c r="F614" s="268">
        <v>89.4</v>
      </c>
      <c r="G614" s="34"/>
      <c r="H614" s="39"/>
    </row>
    <row r="615" spans="1:8" s="2" customFormat="1" ht="16.899999999999999" customHeight="1">
      <c r="A615" s="34"/>
      <c r="B615" s="39"/>
      <c r="C615" s="267" t="s">
        <v>1826</v>
      </c>
      <c r="D615" s="267" t="s">
        <v>1827</v>
      </c>
      <c r="E615" s="17" t="s">
        <v>159</v>
      </c>
      <c r="F615" s="268">
        <v>178.8</v>
      </c>
      <c r="G615" s="34"/>
      <c r="H615" s="39"/>
    </row>
    <row r="616" spans="1:8" s="2" customFormat="1" ht="16.899999999999999" customHeight="1">
      <c r="A616" s="34"/>
      <c r="B616" s="39"/>
      <c r="C616" s="267" t="s">
        <v>1822</v>
      </c>
      <c r="D616" s="267" t="s">
        <v>1823</v>
      </c>
      <c r="E616" s="17" t="s">
        <v>159</v>
      </c>
      <c r="F616" s="268">
        <v>93.87</v>
      </c>
      <c r="G616" s="34"/>
      <c r="H616" s="39"/>
    </row>
    <row r="617" spans="1:8" s="2" customFormat="1" ht="7.35" customHeight="1">
      <c r="A617" s="34"/>
      <c r="B617" s="139"/>
      <c r="C617" s="140"/>
      <c r="D617" s="140"/>
      <c r="E617" s="140"/>
      <c r="F617" s="140"/>
      <c r="G617" s="140"/>
      <c r="H617" s="39"/>
    </row>
    <row r="618" spans="1:8" s="2" customFormat="1">
      <c r="A618" s="34"/>
      <c r="B618" s="34"/>
      <c r="C618" s="34"/>
      <c r="D618" s="34"/>
      <c r="E618" s="34"/>
      <c r="F618" s="34"/>
      <c r="G618" s="34"/>
      <c r="H618" s="34"/>
    </row>
  </sheetData>
  <sheetProtection algorithmName="SHA-512" hashValue="yS4MM7ojOQMggPrV8q/i/G3rcQiBNqON5suuE7LXEfLV+kna5gkjKVW2jZ9NHM6pXdFfyTO47GnXZFX41VXRGw==" saltValue="BahJ+R8VlYwIIS0NIVLVmgdG23BhDs9CKHQeLEmfwVL1JQzmh4kgsG8QsK7/ttvNPNt6jqVbWuUvPnYdpjE3YA==" spinCount="100000" sheet="1" objects="1" scenarios="1" formatColumns="0" formatRows="0"/>
  <mergeCells count="2">
    <mergeCell ref="D5:F5"/>
    <mergeCell ref="D6:F6"/>
  </mergeCells>
  <pageMargins left="0.7" right="0.7" top="0.78740157499999996" bottom="0.78740157499999996" header="0.3" footer="0.3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28"/>
  <sheetViews>
    <sheetView showGridLines="0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79"/>
      <c r="M2" s="279"/>
      <c r="N2" s="279"/>
      <c r="O2" s="279"/>
      <c r="P2" s="279"/>
      <c r="Q2" s="279"/>
      <c r="R2" s="279"/>
      <c r="S2" s="279"/>
      <c r="T2" s="279"/>
      <c r="U2" s="279"/>
      <c r="V2" s="279"/>
      <c r="AT2" s="17" t="s">
        <v>84</v>
      </c>
    </row>
    <row r="3" spans="1:46" s="1" customFormat="1" ht="6.95" customHeight="1">
      <c r="B3" s="108"/>
      <c r="C3" s="109"/>
      <c r="D3" s="109"/>
      <c r="E3" s="109"/>
      <c r="F3" s="109"/>
      <c r="G3" s="109"/>
      <c r="H3" s="109"/>
      <c r="I3" s="109"/>
      <c r="J3" s="109"/>
      <c r="K3" s="109"/>
      <c r="L3" s="20"/>
      <c r="AT3" s="17" t="s">
        <v>85</v>
      </c>
    </row>
    <row r="4" spans="1:46" s="1" customFormat="1" ht="24.95" customHeight="1">
      <c r="B4" s="20"/>
      <c r="D4" s="110" t="s">
        <v>119</v>
      </c>
      <c r="L4" s="20"/>
      <c r="M4" s="111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12" t="s">
        <v>16</v>
      </c>
      <c r="L6" s="20"/>
    </row>
    <row r="7" spans="1:46" s="1" customFormat="1" ht="16.5" customHeight="1">
      <c r="B7" s="20"/>
      <c r="E7" s="314" t="str">
        <f>'Rekapitulace stavby'!K6</f>
        <v>Výškovická ul. prostor mezi ul. Svornosti a Čujkovova, Ostrava-Jih</v>
      </c>
      <c r="F7" s="315"/>
      <c r="G7" s="315"/>
      <c r="H7" s="315"/>
      <c r="L7" s="20"/>
    </row>
    <row r="8" spans="1:46" s="2" customFormat="1" ht="12" customHeight="1">
      <c r="A8" s="34"/>
      <c r="B8" s="39"/>
      <c r="C8" s="34"/>
      <c r="D8" s="112" t="s">
        <v>120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316" t="s">
        <v>121</v>
      </c>
      <c r="F9" s="317"/>
      <c r="G9" s="317"/>
      <c r="H9" s="317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12" t="s">
        <v>18</v>
      </c>
      <c r="E11" s="34"/>
      <c r="F11" s="113" t="s">
        <v>1</v>
      </c>
      <c r="G11" s="34"/>
      <c r="H11" s="34"/>
      <c r="I11" s="112" t="s">
        <v>19</v>
      </c>
      <c r="J11" s="113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12" t="s">
        <v>20</v>
      </c>
      <c r="E12" s="34"/>
      <c r="F12" s="113" t="s">
        <v>21</v>
      </c>
      <c r="G12" s="34"/>
      <c r="H12" s="34"/>
      <c r="I12" s="112" t="s">
        <v>22</v>
      </c>
      <c r="J12" s="114" t="str">
        <f>'Rekapitulace stavby'!AN8</f>
        <v>27. 10. 2021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2" t="s">
        <v>24</v>
      </c>
      <c r="E14" s="34"/>
      <c r="F14" s="34"/>
      <c r="G14" s="34"/>
      <c r="H14" s="34"/>
      <c r="I14" s="112" t="s">
        <v>25</v>
      </c>
      <c r="J14" s="113" t="s">
        <v>1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13" t="s">
        <v>26</v>
      </c>
      <c r="F15" s="34"/>
      <c r="G15" s="34"/>
      <c r="H15" s="34"/>
      <c r="I15" s="112" t="s">
        <v>27</v>
      </c>
      <c r="J15" s="113" t="s">
        <v>1</v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12" t="s">
        <v>28</v>
      </c>
      <c r="E17" s="34"/>
      <c r="F17" s="34"/>
      <c r="G17" s="34"/>
      <c r="H17" s="34"/>
      <c r="I17" s="112" t="s">
        <v>25</v>
      </c>
      <c r="J17" s="30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318" t="str">
        <f>'Rekapitulace stavby'!E14</f>
        <v>Vyplň údaj</v>
      </c>
      <c r="F18" s="319"/>
      <c r="G18" s="319"/>
      <c r="H18" s="319"/>
      <c r="I18" s="112" t="s">
        <v>27</v>
      </c>
      <c r="J18" s="30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12" t="s">
        <v>30</v>
      </c>
      <c r="E20" s="34"/>
      <c r="F20" s="34"/>
      <c r="G20" s="34"/>
      <c r="H20" s="34"/>
      <c r="I20" s="112" t="s">
        <v>25</v>
      </c>
      <c r="J20" s="113" t="s">
        <v>1</v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13" t="s">
        <v>31</v>
      </c>
      <c r="F21" s="34"/>
      <c r="G21" s="34"/>
      <c r="H21" s="34"/>
      <c r="I21" s="112" t="s">
        <v>27</v>
      </c>
      <c r="J21" s="113" t="s">
        <v>1</v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12" t="s">
        <v>33</v>
      </c>
      <c r="E23" s="34"/>
      <c r="F23" s="34"/>
      <c r="G23" s="34"/>
      <c r="H23" s="34"/>
      <c r="I23" s="112" t="s">
        <v>25</v>
      </c>
      <c r="J23" s="113" t="s">
        <v>1</v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13" t="s">
        <v>31</v>
      </c>
      <c r="F24" s="34"/>
      <c r="G24" s="34"/>
      <c r="H24" s="34"/>
      <c r="I24" s="112" t="s">
        <v>27</v>
      </c>
      <c r="J24" s="113" t="s">
        <v>1</v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12" t="s">
        <v>34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15"/>
      <c r="B27" s="116"/>
      <c r="C27" s="115"/>
      <c r="D27" s="115"/>
      <c r="E27" s="320" t="s">
        <v>1</v>
      </c>
      <c r="F27" s="320"/>
      <c r="G27" s="320"/>
      <c r="H27" s="320"/>
      <c r="I27" s="115"/>
      <c r="J27" s="115"/>
      <c r="K27" s="115"/>
      <c r="L27" s="117"/>
      <c r="S27" s="115"/>
      <c r="T27" s="115"/>
      <c r="U27" s="115"/>
      <c r="V27" s="115"/>
      <c r="W27" s="115"/>
      <c r="X27" s="115"/>
      <c r="Y27" s="115"/>
      <c r="Z27" s="115"/>
      <c r="AA27" s="115"/>
      <c r="AB27" s="115"/>
      <c r="AC27" s="115"/>
      <c r="AD27" s="115"/>
      <c r="AE27" s="115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18"/>
      <c r="E29" s="118"/>
      <c r="F29" s="118"/>
      <c r="G29" s="118"/>
      <c r="H29" s="118"/>
      <c r="I29" s="118"/>
      <c r="J29" s="118"/>
      <c r="K29" s="118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19" t="s">
        <v>35</v>
      </c>
      <c r="E30" s="34"/>
      <c r="F30" s="34"/>
      <c r="G30" s="34"/>
      <c r="H30" s="34"/>
      <c r="I30" s="34"/>
      <c r="J30" s="120">
        <f>ROUND(J118,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18"/>
      <c r="E31" s="118"/>
      <c r="F31" s="118"/>
      <c r="G31" s="118"/>
      <c r="H31" s="118"/>
      <c r="I31" s="118"/>
      <c r="J31" s="118"/>
      <c r="K31" s="118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21" t="s">
        <v>37</v>
      </c>
      <c r="G32" s="34"/>
      <c r="H32" s="34"/>
      <c r="I32" s="121" t="s">
        <v>36</v>
      </c>
      <c r="J32" s="121" t="s">
        <v>38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22" t="s">
        <v>39</v>
      </c>
      <c r="E33" s="112" t="s">
        <v>40</v>
      </c>
      <c r="F33" s="123">
        <f>ROUND((SUM(BE118:BE127)),  2)</f>
        <v>0</v>
      </c>
      <c r="G33" s="34"/>
      <c r="H33" s="34"/>
      <c r="I33" s="124">
        <v>0.21</v>
      </c>
      <c r="J33" s="123">
        <f>ROUND(((SUM(BE118:BE127))*I33),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12" t="s">
        <v>41</v>
      </c>
      <c r="F34" s="123">
        <f>ROUND((SUM(BF118:BF127)),  2)</f>
        <v>0</v>
      </c>
      <c r="G34" s="34"/>
      <c r="H34" s="34"/>
      <c r="I34" s="124">
        <v>0.15</v>
      </c>
      <c r="J34" s="123">
        <f>ROUND(((SUM(BF118:BF127))*I34),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12" t="s">
        <v>42</v>
      </c>
      <c r="F35" s="123">
        <f>ROUND((SUM(BG118:BG127)),  2)</f>
        <v>0</v>
      </c>
      <c r="G35" s="34"/>
      <c r="H35" s="34"/>
      <c r="I35" s="124">
        <v>0.21</v>
      </c>
      <c r="J35" s="123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12" t="s">
        <v>43</v>
      </c>
      <c r="F36" s="123">
        <f>ROUND((SUM(BH118:BH127)),  2)</f>
        <v>0</v>
      </c>
      <c r="G36" s="34"/>
      <c r="H36" s="34"/>
      <c r="I36" s="124">
        <v>0.15</v>
      </c>
      <c r="J36" s="123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2" t="s">
        <v>44</v>
      </c>
      <c r="F37" s="123">
        <f>ROUND((SUM(BI118:BI127)),  2)</f>
        <v>0</v>
      </c>
      <c r="G37" s="34"/>
      <c r="H37" s="34"/>
      <c r="I37" s="124">
        <v>0</v>
      </c>
      <c r="J37" s="123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25"/>
      <c r="D39" s="126" t="s">
        <v>45</v>
      </c>
      <c r="E39" s="127"/>
      <c r="F39" s="127"/>
      <c r="G39" s="128" t="s">
        <v>46</v>
      </c>
      <c r="H39" s="129" t="s">
        <v>47</v>
      </c>
      <c r="I39" s="127"/>
      <c r="J39" s="130">
        <f>SUM(J30:J37)</f>
        <v>0</v>
      </c>
      <c r="K39" s="131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1" customFormat="1" ht="14.45" customHeight="1">
      <c r="B41" s="20"/>
      <c r="L41" s="20"/>
    </row>
    <row r="42" spans="1:31" s="1" customFormat="1" ht="14.45" customHeight="1">
      <c r="B42" s="20"/>
      <c r="L42" s="20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51"/>
      <c r="D50" s="132" t="s">
        <v>48</v>
      </c>
      <c r="E50" s="133"/>
      <c r="F50" s="133"/>
      <c r="G50" s="132" t="s">
        <v>49</v>
      </c>
      <c r="H50" s="133"/>
      <c r="I50" s="133"/>
      <c r="J50" s="133"/>
      <c r="K50" s="133"/>
      <c r="L50" s="51"/>
    </row>
    <row r="51" spans="1:31">
      <c r="B51" s="20"/>
      <c r="L51" s="20"/>
    </row>
    <row r="52" spans="1:31">
      <c r="B52" s="20"/>
      <c r="L52" s="20"/>
    </row>
    <row r="53" spans="1:31">
      <c r="B53" s="20"/>
      <c r="L53" s="20"/>
    </row>
    <row r="54" spans="1:31">
      <c r="B54" s="20"/>
      <c r="L54" s="20"/>
    </row>
    <row r="55" spans="1:31">
      <c r="B55" s="20"/>
      <c r="L55" s="20"/>
    </row>
    <row r="56" spans="1:31">
      <c r="B56" s="20"/>
      <c r="L56" s="20"/>
    </row>
    <row r="57" spans="1:31">
      <c r="B57" s="20"/>
      <c r="L57" s="20"/>
    </row>
    <row r="58" spans="1:31">
      <c r="B58" s="20"/>
      <c r="L58" s="20"/>
    </row>
    <row r="59" spans="1:31">
      <c r="B59" s="20"/>
      <c r="L59" s="20"/>
    </row>
    <row r="60" spans="1:31">
      <c r="B60" s="20"/>
      <c r="L60" s="20"/>
    </row>
    <row r="61" spans="1:31" s="2" customFormat="1" ht="12.75">
      <c r="A61" s="34"/>
      <c r="B61" s="39"/>
      <c r="C61" s="34"/>
      <c r="D61" s="134" t="s">
        <v>50</v>
      </c>
      <c r="E61" s="135"/>
      <c r="F61" s="136" t="s">
        <v>51</v>
      </c>
      <c r="G61" s="134" t="s">
        <v>50</v>
      </c>
      <c r="H61" s="135"/>
      <c r="I61" s="135"/>
      <c r="J61" s="137" t="s">
        <v>51</v>
      </c>
      <c r="K61" s="135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>
      <c r="B62" s="20"/>
      <c r="L62" s="20"/>
    </row>
    <row r="63" spans="1:31">
      <c r="B63" s="20"/>
      <c r="L63" s="20"/>
    </row>
    <row r="64" spans="1:31">
      <c r="B64" s="20"/>
      <c r="L64" s="20"/>
    </row>
    <row r="65" spans="1:31" s="2" customFormat="1" ht="12.75">
      <c r="A65" s="34"/>
      <c r="B65" s="39"/>
      <c r="C65" s="34"/>
      <c r="D65" s="132" t="s">
        <v>52</v>
      </c>
      <c r="E65" s="138"/>
      <c r="F65" s="138"/>
      <c r="G65" s="132" t="s">
        <v>53</v>
      </c>
      <c r="H65" s="138"/>
      <c r="I65" s="138"/>
      <c r="J65" s="138"/>
      <c r="K65" s="138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>
      <c r="B66" s="20"/>
      <c r="L66" s="20"/>
    </row>
    <row r="67" spans="1:31">
      <c r="B67" s="20"/>
      <c r="L67" s="20"/>
    </row>
    <row r="68" spans="1:31">
      <c r="B68" s="20"/>
      <c r="L68" s="20"/>
    </row>
    <row r="69" spans="1:31">
      <c r="B69" s="20"/>
      <c r="L69" s="20"/>
    </row>
    <row r="70" spans="1:31">
      <c r="B70" s="20"/>
      <c r="L70" s="20"/>
    </row>
    <row r="71" spans="1:31">
      <c r="B71" s="20"/>
      <c r="L71" s="20"/>
    </row>
    <row r="72" spans="1:31">
      <c r="B72" s="20"/>
      <c r="L72" s="20"/>
    </row>
    <row r="73" spans="1:31">
      <c r="B73" s="20"/>
      <c r="L73" s="20"/>
    </row>
    <row r="74" spans="1:31">
      <c r="B74" s="20"/>
      <c r="L74" s="20"/>
    </row>
    <row r="75" spans="1:31">
      <c r="B75" s="20"/>
      <c r="L75" s="20"/>
    </row>
    <row r="76" spans="1:31" s="2" customFormat="1" ht="12.75">
      <c r="A76" s="34"/>
      <c r="B76" s="39"/>
      <c r="C76" s="34"/>
      <c r="D76" s="134" t="s">
        <v>50</v>
      </c>
      <c r="E76" s="135"/>
      <c r="F76" s="136" t="s">
        <v>51</v>
      </c>
      <c r="G76" s="134" t="s">
        <v>50</v>
      </c>
      <c r="H76" s="135"/>
      <c r="I76" s="135"/>
      <c r="J76" s="137" t="s">
        <v>51</v>
      </c>
      <c r="K76" s="135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39"/>
      <c r="C77" s="140"/>
      <c r="D77" s="140"/>
      <c r="E77" s="140"/>
      <c r="F77" s="140"/>
      <c r="G77" s="140"/>
      <c r="H77" s="140"/>
      <c r="I77" s="140"/>
      <c r="J77" s="140"/>
      <c r="K77" s="140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47" s="2" customFormat="1" ht="6.95" customHeight="1">
      <c r="A81" s="34"/>
      <c r="B81" s="141"/>
      <c r="C81" s="142"/>
      <c r="D81" s="142"/>
      <c r="E81" s="142"/>
      <c r="F81" s="142"/>
      <c r="G81" s="142"/>
      <c r="H81" s="142"/>
      <c r="I81" s="142"/>
      <c r="J81" s="142"/>
      <c r="K81" s="142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4.95" customHeight="1">
      <c r="A82" s="34"/>
      <c r="B82" s="35"/>
      <c r="C82" s="23" t="s">
        <v>122</v>
      </c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16.5" customHeight="1">
      <c r="A85" s="34"/>
      <c r="B85" s="35"/>
      <c r="C85" s="36"/>
      <c r="D85" s="36"/>
      <c r="E85" s="312" t="str">
        <f>E7</f>
        <v>Výškovická ul. prostor mezi ul. Svornosti a Čujkovova, Ostrava-Jih</v>
      </c>
      <c r="F85" s="313"/>
      <c r="G85" s="313"/>
      <c r="H85" s="313"/>
      <c r="I85" s="36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12" customHeight="1">
      <c r="A86" s="34"/>
      <c r="B86" s="35"/>
      <c r="C86" s="29" t="s">
        <v>120</v>
      </c>
      <c r="D86" s="36"/>
      <c r="E86" s="36"/>
      <c r="F86" s="36"/>
      <c r="G86" s="36"/>
      <c r="H86" s="36"/>
      <c r="I86" s="36"/>
      <c r="J86" s="36"/>
      <c r="K86" s="36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16.5" customHeight="1">
      <c r="A87" s="34"/>
      <c r="B87" s="35"/>
      <c r="C87" s="36"/>
      <c r="D87" s="36"/>
      <c r="E87" s="304" t="str">
        <f>E9</f>
        <v>001 - vedlejší rozpočtové náklady - uznatelné</v>
      </c>
      <c r="F87" s="311"/>
      <c r="G87" s="311"/>
      <c r="H87" s="311"/>
      <c r="I87" s="36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12" customHeight="1">
      <c r="A89" s="34"/>
      <c r="B89" s="35"/>
      <c r="C89" s="29" t="s">
        <v>20</v>
      </c>
      <c r="D89" s="36"/>
      <c r="E89" s="36"/>
      <c r="F89" s="27" t="str">
        <f>F12</f>
        <v>ul. Výškovická</v>
      </c>
      <c r="G89" s="36"/>
      <c r="H89" s="36"/>
      <c r="I89" s="29" t="s">
        <v>22</v>
      </c>
      <c r="J89" s="66" t="str">
        <f>IF(J12="","",J12)</f>
        <v>27. 10. 2021</v>
      </c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25.7" customHeight="1">
      <c r="A91" s="34"/>
      <c r="B91" s="35"/>
      <c r="C91" s="29" t="s">
        <v>24</v>
      </c>
      <c r="D91" s="36"/>
      <c r="E91" s="36"/>
      <c r="F91" s="27" t="str">
        <f>E15</f>
        <v>Městský obvod Ostrava – Jih</v>
      </c>
      <c r="G91" s="36"/>
      <c r="H91" s="36"/>
      <c r="I91" s="29" t="s">
        <v>30</v>
      </c>
      <c r="J91" s="32" t="str">
        <f>E21</f>
        <v>Ing. Bc. Roman Fildán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25.7" customHeight="1">
      <c r="A92" s="34"/>
      <c r="B92" s="35"/>
      <c r="C92" s="29" t="s">
        <v>28</v>
      </c>
      <c r="D92" s="36"/>
      <c r="E92" s="36"/>
      <c r="F92" s="27" t="str">
        <f>IF(E18="","",E18)</f>
        <v>Vyplň údaj</v>
      </c>
      <c r="G92" s="36"/>
      <c r="H92" s="36"/>
      <c r="I92" s="29" t="s">
        <v>33</v>
      </c>
      <c r="J92" s="32" t="str">
        <f>E24</f>
        <v>Ing. Bc. Roman Fildán</v>
      </c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35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9.25" customHeight="1">
      <c r="A94" s="34"/>
      <c r="B94" s="35"/>
      <c r="C94" s="143" t="s">
        <v>123</v>
      </c>
      <c r="D94" s="144"/>
      <c r="E94" s="144"/>
      <c r="F94" s="144"/>
      <c r="G94" s="144"/>
      <c r="H94" s="144"/>
      <c r="I94" s="144"/>
      <c r="J94" s="145" t="s">
        <v>124</v>
      </c>
      <c r="K94" s="144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47" s="2" customFormat="1" ht="22.9" customHeight="1">
      <c r="A96" s="34"/>
      <c r="B96" s="35"/>
      <c r="C96" s="146" t="s">
        <v>125</v>
      </c>
      <c r="D96" s="36"/>
      <c r="E96" s="36"/>
      <c r="F96" s="36"/>
      <c r="G96" s="36"/>
      <c r="H96" s="36"/>
      <c r="I96" s="36"/>
      <c r="J96" s="84">
        <f>J118</f>
        <v>0</v>
      </c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7" t="s">
        <v>126</v>
      </c>
    </row>
    <row r="97" spans="1:31" s="9" customFormat="1" ht="24.95" customHeight="1">
      <c r="B97" s="147"/>
      <c r="C97" s="148"/>
      <c r="D97" s="149" t="s">
        <v>127</v>
      </c>
      <c r="E97" s="150"/>
      <c r="F97" s="150"/>
      <c r="G97" s="150"/>
      <c r="H97" s="150"/>
      <c r="I97" s="150"/>
      <c r="J97" s="151">
        <f>J119</f>
        <v>0</v>
      </c>
      <c r="K97" s="148"/>
      <c r="L97" s="152"/>
    </row>
    <row r="98" spans="1:31" s="10" customFormat="1" ht="19.899999999999999" customHeight="1">
      <c r="B98" s="153"/>
      <c r="C98" s="154"/>
      <c r="D98" s="155" t="s">
        <v>128</v>
      </c>
      <c r="E98" s="156"/>
      <c r="F98" s="156"/>
      <c r="G98" s="156"/>
      <c r="H98" s="156"/>
      <c r="I98" s="156"/>
      <c r="J98" s="157">
        <f>J120</f>
        <v>0</v>
      </c>
      <c r="K98" s="154"/>
      <c r="L98" s="158"/>
    </row>
    <row r="99" spans="1:31" s="2" customFormat="1" ht="21.75" customHeight="1">
      <c r="A99" s="34"/>
      <c r="B99" s="35"/>
      <c r="C99" s="36"/>
      <c r="D99" s="36"/>
      <c r="E99" s="36"/>
      <c r="F99" s="36"/>
      <c r="G99" s="36"/>
      <c r="H99" s="36"/>
      <c r="I99" s="36"/>
      <c r="J99" s="36"/>
      <c r="K99" s="36"/>
      <c r="L99" s="51"/>
      <c r="S99" s="34"/>
      <c r="T99" s="34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</row>
    <row r="100" spans="1:31" s="2" customFormat="1" ht="6.95" customHeight="1">
      <c r="A100" s="34"/>
      <c r="B100" s="54"/>
      <c r="C100" s="55"/>
      <c r="D100" s="55"/>
      <c r="E100" s="55"/>
      <c r="F100" s="55"/>
      <c r="G100" s="55"/>
      <c r="H100" s="55"/>
      <c r="I100" s="55"/>
      <c r="J100" s="55"/>
      <c r="K100" s="55"/>
      <c r="L100" s="51"/>
      <c r="S100" s="34"/>
      <c r="T100" s="34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</row>
    <row r="104" spans="1:31" s="2" customFormat="1" ht="6.95" customHeight="1">
      <c r="A104" s="34"/>
      <c r="B104" s="56"/>
      <c r="C104" s="57"/>
      <c r="D104" s="57"/>
      <c r="E104" s="57"/>
      <c r="F104" s="57"/>
      <c r="G104" s="57"/>
      <c r="H104" s="57"/>
      <c r="I104" s="57"/>
      <c r="J104" s="57"/>
      <c r="K104" s="57"/>
      <c r="L104" s="51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5" spans="1:31" s="2" customFormat="1" ht="24.95" customHeight="1">
      <c r="A105" s="34"/>
      <c r="B105" s="35"/>
      <c r="C105" s="23" t="s">
        <v>129</v>
      </c>
      <c r="D105" s="36"/>
      <c r="E105" s="36"/>
      <c r="F105" s="36"/>
      <c r="G105" s="36"/>
      <c r="H105" s="36"/>
      <c r="I105" s="36"/>
      <c r="J105" s="36"/>
      <c r="K105" s="36"/>
      <c r="L105" s="51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pans="1:31" s="2" customFormat="1" ht="6.95" customHeight="1">
      <c r="A106" s="34"/>
      <c r="B106" s="35"/>
      <c r="C106" s="36"/>
      <c r="D106" s="36"/>
      <c r="E106" s="36"/>
      <c r="F106" s="36"/>
      <c r="G106" s="36"/>
      <c r="H106" s="36"/>
      <c r="I106" s="36"/>
      <c r="J106" s="36"/>
      <c r="K106" s="36"/>
      <c r="L106" s="51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pans="1:31" s="2" customFormat="1" ht="12" customHeight="1">
      <c r="A107" s="34"/>
      <c r="B107" s="35"/>
      <c r="C107" s="29" t="s">
        <v>16</v>
      </c>
      <c r="D107" s="36"/>
      <c r="E107" s="36"/>
      <c r="F107" s="36"/>
      <c r="G107" s="36"/>
      <c r="H107" s="36"/>
      <c r="I107" s="36"/>
      <c r="J107" s="36"/>
      <c r="K107" s="36"/>
      <c r="L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pans="1:31" s="2" customFormat="1" ht="16.5" customHeight="1">
      <c r="A108" s="34"/>
      <c r="B108" s="35"/>
      <c r="C108" s="36"/>
      <c r="D108" s="36"/>
      <c r="E108" s="312" t="str">
        <f>E7</f>
        <v>Výškovická ul. prostor mezi ul. Svornosti a Čujkovova, Ostrava-Jih</v>
      </c>
      <c r="F108" s="313"/>
      <c r="G108" s="313"/>
      <c r="H108" s="313"/>
      <c r="I108" s="36"/>
      <c r="J108" s="36"/>
      <c r="K108" s="36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pans="1:31" s="2" customFormat="1" ht="12" customHeight="1">
      <c r="A109" s="34"/>
      <c r="B109" s="35"/>
      <c r="C109" s="29" t="s">
        <v>120</v>
      </c>
      <c r="D109" s="36"/>
      <c r="E109" s="36"/>
      <c r="F109" s="36"/>
      <c r="G109" s="36"/>
      <c r="H109" s="36"/>
      <c r="I109" s="36"/>
      <c r="J109" s="36"/>
      <c r="K109" s="36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pans="1:31" s="2" customFormat="1" ht="16.5" customHeight="1">
      <c r="A110" s="34"/>
      <c r="B110" s="35"/>
      <c r="C110" s="36"/>
      <c r="D110" s="36"/>
      <c r="E110" s="304" t="str">
        <f>E9</f>
        <v>001 - vedlejší rozpočtové náklady - uznatelné</v>
      </c>
      <c r="F110" s="311"/>
      <c r="G110" s="311"/>
      <c r="H110" s="311"/>
      <c r="I110" s="36"/>
      <c r="J110" s="36"/>
      <c r="K110" s="36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31" s="2" customFormat="1" ht="6.95" customHeight="1">
      <c r="A111" s="34"/>
      <c r="B111" s="35"/>
      <c r="C111" s="36"/>
      <c r="D111" s="36"/>
      <c r="E111" s="36"/>
      <c r="F111" s="36"/>
      <c r="G111" s="36"/>
      <c r="H111" s="36"/>
      <c r="I111" s="36"/>
      <c r="J111" s="36"/>
      <c r="K111" s="36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31" s="2" customFormat="1" ht="12" customHeight="1">
      <c r="A112" s="34"/>
      <c r="B112" s="35"/>
      <c r="C112" s="29" t="s">
        <v>20</v>
      </c>
      <c r="D112" s="36"/>
      <c r="E112" s="36"/>
      <c r="F112" s="27" t="str">
        <f>F12</f>
        <v>ul. Výškovická</v>
      </c>
      <c r="G112" s="36"/>
      <c r="H112" s="36"/>
      <c r="I112" s="29" t="s">
        <v>22</v>
      </c>
      <c r="J112" s="66" t="str">
        <f>IF(J12="","",J12)</f>
        <v>27. 10. 2021</v>
      </c>
      <c r="K112" s="36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5" s="2" customFormat="1" ht="6.95" customHeight="1">
      <c r="A113" s="34"/>
      <c r="B113" s="35"/>
      <c r="C113" s="36"/>
      <c r="D113" s="36"/>
      <c r="E113" s="36"/>
      <c r="F113" s="36"/>
      <c r="G113" s="36"/>
      <c r="H113" s="36"/>
      <c r="I113" s="36"/>
      <c r="J113" s="36"/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5" s="2" customFormat="1" ht="25.7" customHeight="1">
      <c r="A114" s="34"/>
      <c r="B114" s="35"/>
      <c r="C114" s="29" t="s">
        <v>24</v>
      </c>
      <c r="D114" s="36"/>
      <c r="E114" s="36"/>
      <c r="F114" s="27" t="str">
        <f>E15</f>
        <v>Městský obvod Ostrava – Jih</v>
      </c>
      <c r="G114" s="36"/>
      <c r="H114" s="36"/>
      <c r="I114" s="29" t="s">
        <v>30</v>
      </c>
      <c r="J114" s="32" t="str">
        <f>E21</f>
        <v>Ing. Bc. Roman Fildán</v>
      </c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5" s="2" customFormat="1" ht="25.7" customHeight="1">
      <c r="A115" s="34"/>
      <c r="B115" s="35"/>
      <c r="C115" s="29" t="s">
        <v>28</v>
      </c>
      <c r="D115" s="36"/>
      <c r="E115" s="36"/>
      <c r="F115" s="27" t="str">
        <f>IF(E18="","",E18)</f>
        <v>Vyplň údaj</v>
      </c>
      <c r="G115" s="36"/>
      <c r="H115" s="36"/>
      <c r="I115" s="29" t="s">
        <v>33</v>
      </c>
      <c r="J115" s="32" t="str">
        <f>E24</f>
        <v>Ing. Bc. Roman Fildán</v>
      </c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5" s="2" customFormat="1" ht="10.35" customHeight="1">
      <c r="A116" s="34"/>
      <c r="B116" s="35"/>
      <c r="C116" s="36"/>
      <c r="D116" s="36"/>
      <c r="E116" s="36"/>
      <c r="F116" s="36"/>
      <c r="G116" s="36"/>
      <c r="H116" s="36"/>
      <c r="I116" s="36"/>
      <c r="J116" s="36"/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5" s="11" customFormat="1" ht="29.25" customHeight="1">
      <c r="A117" s="159"/>
      <c r="B117" s="160"/>
      <c r="C117" s="161" t="s">
        <v>130</v>
      </c>
      <c r="D117" s="162" t="s">
        <v>60</v>
      </c>
      <c r="E117" s="162" t="s">
        <v>56</v>
      </c>
      <c r="F117" s="162" t="s">
        <v>57</v>
      </c>
      <c r="G117" s="162" t="s">
        <v>131</v>
      </c>
      <c r="H117" s="162" t="s">
        <v>132</v>
      </c>
      <c r="I117" s="162" t="s">
        <v>133</v>
      </c>
      <c r="J117" s="163" t="s">
        <v>124</v>
      </c>
      <c r="K117" s="164" t="s">
        <v>134</v>
      </c>
      <c r="L117" s="165"/>
      <c r="M117" s="75" t="s">
        <v>1</v>
      </c>
      <c r="N117" s="76" t="s">
        <v>39</v>
      </c>
      <c r="O117" s="76" t="s">
        <v>135</v>
      </c>
      <c r="P117" s="76" t="s">
        <v>136</v>
      </c>
      <c r="Q117" s="76" t="s">
        <v>137</v>
      </c>
      <c r="R117" s="76" t="s">
        <v>138</v>
      </c>
      <c r="S117" s="76" t="s">
        <v>139</v>
      </c>
      <c r="T117" s="77" t="s">
        <v>140</v>
      </c>
      <c r="U117" s="159"/>
      <c r="V117" s="159"/>
      <c r="W117" s="159"/>
      <c r="X117" s="159"/>
      <c r="Y117" s="159"/>
      <c r="Z117" s="159"/>
      <c r="AA117" s="159"/>
      <c r="AB117" s="159"/>
      <c r="AC117" s="159"/>
      <c r="AD117" s="159"/>
      <c r="AE117" s="159"/>
    </row>
    <row r="118" spans="1:65" s="2" customFormat="1" ht="22.9" customHeight="1">
      <c r="A118" s="34"/>
      <c r="B118" s="35"/>
      <c r="C118" s="82" t="s">
        <v>141</v>
      </c>
      <c r="D118" s="36"/>
      <c r="E118" s="36"/>
      <c r="F118" s="36"/>
      <c r="G118" s="36"/>
      <c r="H118" s="36"/>
      <c r="I118" s="36"/>
      <c r="J118" s="166">
        <f>BK118</f>
        <v>0</v>
      </c>
      <c r="K118" s="36"/>
      <c r="L118" s="39"/>
      <c r="M118" s="78"/>
      <c r="N118" s="167"/>
      <c r="O118" s="79"/>
      <c r="P118" s="168">
        <f>P119</f>
        <v>0</v>
      </c>
      <c r="Q118" s="79"/>
      <c r="R118" s="168">
        <f>R119</f>
        <v>0</v>
      </c>
      <c r="S118" s="79"/>
      <c r="T118" s="169">
        <f>T119</f>
        <v>0</v>
      </c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  <c r="AT118" s="17" t="s">
        <v>74</v>
      </c>
      <c r="AU118" s="17" t="s">
        <v>126</v>
      </c>
      <c r="BK118" s="170">
        <f>BK119</f>
        <v>0</v>
      </c>
    </row>
    <row r="119" spans="1:65" s="12" customFormat="1" ht="25.9" customHeight="1">
      <c r="B119" s="171"/>
      <c r="C119" s="172"/>
      <c r="D119" s="173" t="s">
        <v>74</v>
      </c>
      <c r="E119" s="174" t="s">
        <v>142</v>
      </c>
      <c r="F119" s="174" t="s">
        <v>143</v>
      </c>
      <c r="G119" s="172"/>
      <c r="H119" s="172"/>
      <c r="I119" s="175"/>
      <c r="J119" s="176">
        <f>BK119</f>
        <v>0</v>
      </c>
      <c r="K119" s="172"/>
      <c r="L119" s="177"/>
      <c r="M119" s="178"/>
      <c r="N119" s="179"/>
      <c r="O119" s="179"/>
      <c r="P119" s="180">
        <f>P120</f>
        <v>0</v>
      </c>
      <c r="Q119" s="179"/>
      <c r="R119" s="180">
        <f>R120</f>
        <v>0</v>
      </c>
      <c r="S119" s="179"/>
      <c r="T119" s="181">
        <f>T120</f>
        <v>0</v>
      </c>
      <c r="AR119" s="182" t="s">
        <v>144</v>
      </c>
      <c r="AT119" s="183" t="s">
        <v>74</v>
      </c>
      <c r="AU119" s="183" t="s">
        <v>75</v>
      </c>
      <c r="AY119" s="182" t="s">
        <v>145</v>
      </c>
      <c r="BK119" s="184">
        <f>BK120</f>
        <v>0</v>
      </c>
    </row>
    <row r="120" spans="1:65" s="12" customFormat="1" ht="22.9" customHeight="1">
      <c r="B120" s="171"/>
      <c r="C120" s="172"/>
      <c r="D120" s="173" t="s">
        <v>74</v>
      </c>
      <c r="E120" s="185" t="s">
        <v>83</v>
      </c>
      <c r="F120" s="185" t="s">
        <v>146</v>
      </c>
      <c r="G120" s="172"/>
      <c r="H120" s="172"/>
      <c r="I120" s="175"/>
      <c r="J120" s="186">
        <f>BK120</f>
        <v>0</v>
      </c>
      <c r="K120" s="172"/>
      <c r="L120" s="177"/>
      <c r="M120" s="178"/>
      <c r="N120" s="179"/>
      <c r="O120" s="179"/>
      <c r="P120" s="180">
        <f>SUM(P121:P127)</f>
        <v>0</v>
      </c>
      <c r="Q120" s="179"/>
      <c r="R120" s="180">
        <f>SUM(R121:R127)</f>
        <v>0</v>
      </c>
      <c r="S120" s="179"/>
      <c r="T120" s="181">
        <f>SUM(T121:T127)</f>
        <v>0</v>
      </c>
      <c r="AR120" s="182" t="s">
        <v>144</v>
      </c>
      <c r="AT120" s="183" t="s">
        <v>74</v>
      </c>
      <c r="AU120" s="183" t="s">
        <v>83</v>
      </c>
      <c r="AY120" s="182" t="s">
        <v>145</v>
      </c>
      <c r="BK120" s="184">
        <f>SUM(BK121:BK127)</f>
        <v>0</v>
      </c>
    </row>
    <row r="121" spans="1:65" s="2" customFormat="1" ht="14.45" customHeight="1">
      <c r="A121" s="34"/>
      <c r="B121" s="35"/>
      <c r="C121" s="187" t="s">
        <v>83</v>
      </c>
      <c r="D121" s="187" t="s">
        <v>147</v>
      </c>
      <c r="E121" s="188" t="s">
        <v>89</v>
      </c>
      <c r="F121" s="189" t="s">
        <v>148</v>
      </c>
      <c r="G121" s="190" t="s">
        <v>149</v>
      </c>
      <c r="H121" s="191">
        <v>1</v>
      </c>
      <c r="I121" s="192"/>
      <c r="J121" s="193">
        <f t="shared" ref="J121:J127" si="0">ROUND(I121*H121,2)</f>
        <v>0</v>
      </c>
      <c r="K121" s="194"/>
      <c r="L121" s="195"/>
      <c r="M121" s="196" t="s">
        <v>1</v>
      </c>
      <c r="N121" s="197" t="s">
        <v>40</v>
      </c>
      <c r="O121" s="71"/>
      <c r="P121" s="198">
        <f t="shared" ref="P121:P127" si="1">O121*H121</f>
        <v>0</v>
      </c>
      <c r="Q121" s="198">
        <v>0</v>
      </c>
      <c r="R121" s="198">
        <f t="shared" ref="R121:R127" si="2">Q121*H121</f>
        <v>0</v>
      </c>
      <c r="S121" s="198">
        <v>0</v>
      </c>
      <c r="T121" s="199">
        <f t="shared" ref="T121:T127" si="3">S121*H121</f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R121" s="200" t="s">
        <v>150</v>
      </c>
      <c r="AT121" s="200" t="s">
        <v>147</v>
      </c>
      <c r="AU121" s="200" t="s">
        <v>85</v>
      </c>
      <c r="AY121" s="17" t="s">
        <v>145</v>
      </c>
      <c r="BE121" s="201">
        <f t="shared" ref="BE121:BE127" si="4">IF(N121="základní",J121,0)</f>
        <v>0</v>
      </c>
      <c r="BF121" s="201">
        <f t="shared" ref="BF121:BF127" si="5">IF(N121="snížená",J121,0)</f>
        <v>0</v>
      </c>
      <c r="BG121" s="201">
        <f t="shared" ref="BG121:BG127" si="6">IF(N121="zákl. přenesená",J121,0)</f>
        <v>0</v>
      </c>
      <c r="BH121" s="201">
        <f t="shared" ref="BH121:BH127" si="7">IF(N121="sníž. přenesená",J121,0)</f>
        <v>0</v>
      </c>
      <c r="BI121" s="201">
        <f t="shared" ref="BI121:BI127" si="8">IF(N121="nulová",J121,0)</f>
        <v>0</v>
      </c>
      <c r="BJ121" s="17" t="s">
        <v>83</v>
      </c>
      <c r="BK121" s="201">
        <f t="shared" ref="BK121:BK127" si="9">ROUND(I121*H121,2)</f>
        <v>0</v>
      </c>
      <c r="BL121" s="17" t="s">
        <v>151</v>
      </c>
      <c r="BM121" s="200" t="s">
        <v>152</v>
      </c>
    </row>
    <row r="122" spans="1:65" s="2" customFormat="1" ht="14.45" customHeight="1">
      <c r="A122" s="34"/>
      <c r="B122" s="35"/>
      <c r="C122" s="187" t="s">
        <v>85</v>
      </c>
      <c r="D122" s="187" t="s">
        <v>147</v>
      </c>
      <c r="E122" s="188" t="s">
        <v>92</v>
      </c>
      <c r="F122" s="189" t="s">
        <v>153</v>
      </c>
      <c r="G122" s="190" t="s">
        <v>149</v>
      </c>
      <c r="H122" s="191">
        <v>1</v>
      </c>
      <c r="I122" s="192"/>
      <c r="J122" s="193">
        <f t="shared" si="0"/>
        <v>0</v>
      </c>
      <c r="K122" s="194"/>
      <c r="L122" s="195"/>
      <c r="M122" s="196" t="s">
        <v>1</v>
      </c>
      <c r="N122" s="197" t="s">
        <v>40</v>
      </c>
      <c r="O122" s="71"/>
      <c r="P122" s="198">
        <f t="shared" si="1"/>
        <v>0</v>
      </c>
      <c r="Q122" s="198">
        <v>0</v>
      </c>
      <c r="R122" s="198">
        <f t="shared" si="2"/>
        <v>0</v>
      </c>
      <c r="S122" s="198">
        <v>0</v>
      </c>
      <c r="T122" s="199">
        <f t="shared" si="3"/>
        <v>0</v>
      </c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R122" s="200" t="s">
        <v>150</v>
      </c>
      <c r="AT122" s="200" t="s">
        <v>147</v>
      </c>
      <c r="AU122" s="200" t="s">
        <v>85</v>
      </c>
      <c r="AY122" s="17" t="s">
        <v>145</v>
      </c>
      <c r="BE122" s="201">
        <f t="shared" si="4"/>
        <v>0</v>
      </c>
      <c r="BF122" s="201">
        <f t="shared" si="5"/>
        <v>0</v>
      </c>
      <c r="BG122" s="201">
        <f t="shared" si="6"/>
        <v>0</v>
      </c>
      <c r="BH122" s="201">
        <f t="shared" si="7"/>
        <v>0</v>
      </c>
      <c r="BI122" s="201">
        <f t="shared" si="8"/>
        <v>0</v>
      </c>
      <c r="BJ122" s="17" t="s">
        <v>83</v>
      </c>
      <c r="BK122" s="201">
        <f t="shared" si="9"/>
        <v>0</v>
      </c>
      <c r="BL122" s="17" t="s">
        <v>151</v>
      </c>
      <c r="BM122" s="200" t="s">
        <v>154</v>
      </c>
    </row>
    <row r="123" spans="1:65" s="2" customFormat="1" ht="14.45" customHeight="1">
      <c r="A123" s="34"/>
      <c r="B123" s="35"/>
      <c r="C123" s="187" t="s">
        <v>155</v>
      </c>
      <c r="D123" s="187" t="s">
        <v>147</v>
      </c>
      <c r="E123" s="188" t="s">
        <v>95</v>
      </c>
      <c r="F123" s="189" t="s">
        <v>156</v>
      </c>
      <c r="G123" s="190" t="s">
        <v>149</v>
      </c>
      <c r="H123" s="191">
        <v>1</v>
      </c>
      <c r="I123" s="192"/>
      <c r="J123" s="193">
        <f t="shared" si="0"/>
        <v>0</v>
      </c>
      <c r="K123" s="194"/>
      <c r="L123" s="195"/>
      <c r="M123" s="196" t="s">
        <v>1</v>
      </c>
      <c r="N123" s="197" t="s">
        <v>40</v>
      </c>
      <c r="O123" s="71"/>
      <c r="P123" s="198">
        <f t="shared" si="1"/>
        <v>0</v>
      </c>
      <c r="Q123" s="198">
        <v>0</v>
      </c>
      <c r="R123" s="198">
        <f t="shared" si="2"/>
        <v>0</v>
      </c>
      <c r="S123" s="198">
        <v>0</v>
      </c>
      <c r="T123" s="199">
        <f t="shared" si="3"/>
        <v>0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R123" s="200" t="s">
        <v>150</v>
      </c>
      <c r="AT123" s="200" t="s">
        <v>147</v>
      </c>
      <c r="AU123" s="200" t="s">
        <v>85</v>
      </c>
      <c r="AY123" s="17" t="s">
        <v>145</v>
      </c>
      <c r="BE123" s="201">
        <f t="shared" si="4"/>
        <v>0</v>
      </c>
      <c r="BF123" s="201">
        <f t="shared" si="5"/>
        <v>0</v>
      </c>
      <c r="BG123" s="201">
        <f t="shared" si="6"/>
        <v>0</v>
      </c>
      <c r="BH123" s="201">
        <f t="shared" si="7"/>
        <v>0</v>
      </c>
      <c r="BI123" s="201">
        <f t="shared" si="8"/>
        <v>0</v>
      </c>
      <c r="BJ123" s="17" t="s">
        <v>83</v>
      </c>
      <c r="BK123" s="201">
        <f t="shared" si="9"/>
        <v>0</v>
      </c>
      <c r="BL123" s="17" t="s">
        <v>151</v>
      </c>
      <c r="BM123" s="200" t="s">
        <v>157</v>
      </c>
    </row>
    <row r="124" spans="1:65" s="2" customFormat="1" ht="24.2" customHeight="1">
      <c r="A124" s="34"/>
      <c r="B124" s="35"/>
      <c r="C124" s="187" t="s">
        <v>151</v>
      </c>
      <c r="D124" s="187" t="s">
        <v>147</v>
      </c>
      <c r="E124" s="188" t="s">
        <v>116</v>
      </c>
      <c r="F124" s="189" t="s">
        <v>158</v>
      </c>
      <c r="G124" s="190" t="s">
        <v>159</v>
      </c>
      <c r="H124" s="191">
        <v>2</v>
      </c>
      <c r="I124" s="192"/>
      <c r="J124" s="193">
        <f t="shared" si="0"/>
        <v>0</v>
      </c>
      <c r="K124" s="194"/>
      <c r="L124" s="195"/>
      <c r="M124" s="196" t="s">
        <v>1</v>
      </c>
      <c r="N124" s="197" t="s">
        <v>40</v>
      </c>
      <c r="O124" s="71"/>
      <c r="P124" s="198">
        <f t="shared" si="1"/>
        <v>0</v>
      </c>
      <c r="Q124" s="198">
        <v>0</v>
      </c>
      <c r="R124" s="198">
        <f t="shared" si="2"/>
        <v>0</v>
      </c>
      <c r="S124" s="198">
        <v>0</v>
      </c>
      <c r="T124" s="199">
        <f t="shared" si="3"/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R124" s="200" t="s">
        <v>150</v>
      </c>
      <c r="AT124" s="200" t="s">
        <v>147</v>
      </c>
      <c r="AU124" s="200" t="s">
        <v>85</v>
      </c>
      <c r="AY124" s="17" t="s">
        <v>145</v>
      </c>
      <c r="BE124" s="201">
        <f t="shared" si="4"/>
        <v>0</v>
      </c>
      <c r="BF124" s="201">
        <f t="shared" si="5"/>
        <v>0</v>
      </c>
      <c r="BG124" s="201">
        <f t="shared" si="6"/>
        <v>0</v>
      </c>
      <c r="BH124" s="201">
        <f t="shared" si="7"/>
        <v>0</v>
      </c>
      <c r="BI124" s="201">
        <f t="shared" si="8"/>
        <v>0</v>
      </c>
      <c r="BJ124" s="17" t="s">
        <v>83</v>
      </c>
      <c r="BK124" s="201">
        <f t="shared" si="9"/>
        <v>0</v>
      </c>
      <c r="BL124" s="17" t="s">
        <v>151</v>
      </c>
      <c r="BM124" s="200" t="s">
        <v>160</v>
      </c>
    </row>
    <row r="125" spans="1:65" s="2" customFormat="1" ht="24.2" customHeight="1">
      <c r="A125" s="34"/>
      <c r="B125" s="35"/>
      <c r="C125" s="187" t="s">
        <v>144</v>
      </c>
      <c r="D125" s="187" t="s">
        <v>147</v>
      </c>
      <c r="E125" s="188" t="s">
        <v>161</v>
      </c>
      <c r="F125" s="189" t="s">
        <v>162</v>
      </c>
      <c r="G125" s="190" t="s">
        <v>149</v>
      </c>
      <c r="H125" s="191">
        <v>1</v>
      </c>
      <c r="I125" s="192"/>
      <c r="J125" s="193">
        <f t="shared" si="0"/>
        <v>0</v>
      </c>
      <c r="K125" s="194"/>
      <c r="L125" s="195"/>
      <c r="M125" s="196" t="s">
        <v>1</v>
      </c>
      <c r="N125" s="197" t="s">
        <v>40</v>
      </c>
      <c r="O125" s="71"/>
      <c r="P125" s="198">
        <f t="shared" si="1"/>
        <v>0</v>
      </c>
      <c r="Q125" s="198">
        <v>0</v>
      </c>
      <c r="R125" s="198">
        <f t="shared" si="2"/>
        <v>0</v>
      </c>
      <c r="S125" s="198">
        <v>0</v>
      </c>
      <c r="T125" s="199">
        <f t="shared" si="3"/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200" t="s">
        <v>150</v>
      </c>
      <c r="AT125" s="200" t="s">
        <v>147</v>
      </c>
      <c r="AU125" s="200" t="s">
        <v>85</v>
      </c>
      <c r="AY125" s="17" t="s">
        <v>145</v>
      </c>
      <c r="BE125" s="201">
        <f t="shared" si="4"/>
        <v>0</v>
      </c>
      <c r="BF125" s="201">
        <f t="shared" si="5"/>
        <v>0</v>
      </c>
      <c r="BG125" s="201">
        <f t="shared" si="6"/>
        <v>0</v>
      </c>
      <c r="BH125" s="201">
        <f t="shared" si="7"/>
        <v>0</v>
      </c>
      <c r="BI125" s="201">
        <f t="shared" si="8"/>
        <v>0</v>
      </c>
      <c r="BJ125" s="17" t="s">
        <v>83</v>
      </c>
      <c r="BK125" s="201">
        <f t="shared" si="9"/>
        <v>0</v>
      </c>
      <c r="BL125" s="17" t="s">
        <v>151</v>
      </c>
      <c r="BM125" s="200" t="s">
        <v>163</v>
      </c>
    </row>
    <row r="126" spans="1:65" s="2" customFormat="1" ht="14.45" customHeight="1">
      <c r="A126" s="34"/>
      <c r="B126" s="35"/>
      <c r="C126" s="187" t="s">
        <v>164</v>
      </c>
      <c r="D126" s="187" t="s">
        <v>147</v>
      </c>
      <c r="E126" s="188" t="s">
        <v>165</v>
      </c>
      <c r="F126" s="189" t="s">
        <v>166</v>
      </c>
      <c r="G126" s="190" t="s">
        <v>149</v>
      </c>
      <c r="H126" s="191">
        <v>1</v>
      </c>
      <c r="I126" s="192"/>
      <c r="J126" s="193">
        <f t="shared" si="0"/>
        <v>0</v>
      </c>
      <c r="K126" s="194"/>
      <c r="L126" s="195"/>
      <c r="M126" s="196" t="s">
        <v>1</v>
      </c>
      <c r="N126" s="197" t="s">
        <v>40</v>
      </c>
      <c r="O126" s="71"/>
      <c r="P126" s="198">
        <f t="shared" si="1"/>
        <v>0</v>
      </c>
      <c r="Q126" s="198">
        <v>0</v>
      </c>
      <c r="R126" s="198">
        <f t="shared" si="2"/>
        <v>0</v>
      </c>
      <c r="S126" s="198">
        <v>0</v>
      </c>
      <c r="T126" s="199">
        <f t="shared" si="3"/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200" t="s">
        <v>150</v>
      </c>
      <c r="AT126" s="200" t="s">
        <v>147</v>
      </c>
      <c r="AU126" s="200" t="s">
        <v>85</v>
      </c>
      <c r="AY126" s="17" t="s">
        <v>145</v>
      </c>
      <c r="BE126" s="201">
        <f t="shared" si="4"/>
        <v>0</v>
      </c>
      <c r="BF126" s="201">
        <f t="shared" si="5"/>
        <v>0</v>
      </c>
      <c r="BG126" s="201">
        <f t="shared" si="6"/>
        <v>0</v>
      </c>
      <c r="BH126" s="201">
        <f t="shared" si="7"/>
        <v>0</v>
      </c>
      <c r="BI126" s="201">
        <f t="shared" si="8"/>
        <v>0</v>
      </c>
      <c r="BJ126" s="17" t="s">
        <v>83</v>
      </c>
      <c r="BK126" s="201">
        <f t="shared" si="9"/>
        <v>0</v>
      </c>
      <c r="BL126" s="17" t="s">
        <v>151</v>
      </c>
      <c r="BM126" s="200" t="s">
        <v>167</v>
      </c>
    </row>
    <row r="127" spans="1:65" s="2" customFormat="1" ht="14.45" customHeight="1">
      <c r="A127" s="34"/>
      <c r="B127" s="35"/>
      <c r="C127" s="187" t="s">
        <v>168</v>
      </c>
      <c r="D127" s="187" t="s">
        <v>147</v>
      </c>
      <c r="E127" s="188" t="s">
        <v>169</v>
      </c>
      <c r="F127" s="189" t="s">
        <v>170</v>
      </c>
      <c r="G127" s="190" t="s">
        <v>149</v>
      </c>
      <c r="H127" s="191">
        <v>1</v>
      </c>
      <c r="I127" s="192"/>
      <c r="J127" s="193">
        <f t="shared" si="0"/>
        <v>0</v>
      </c>
      <c r="K127" s="194"/>
      <c r="L127" s="195"/>
      <c r="M127" s="202" t="s">
        <v>1</v>
      </c>
      <c r="N127" s="203" t="s">
        <v>40</v>
      </c>
      <c r="O127" s="204"/>
      <c r="P127" s="205">
        <f t="shared" si="1"/>
        <v>0</v>
      </c>
      <c r="Q127" s="205">
        <v>0</v>
      </c>
      <c r="R127" s="205">
        <f t="shared" si="2"/>
        <v>0</v>
      </c>
      <c r="S127" s="205">
        <v>0</v>
      </c>
      <c r="T127" s="206">
        <f t="shared" si="3"/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200" t="s">
        <v>150</v>
      </c>
      <c r="AT127" s="200" t="s">
        <v>147</v>
      </c>
      <c r="AU127" s="200" t="s">
        <v>85</v>
      </c>
      <c r="AY127" s="17" t="s">
        <v>145</v>
      </c>
      <c r="BE127" s="201">
        <f t="shared" si="4"/>
        <v>0</v>
      </c>
      <c r="BF127" s="201">
        <f t="shared" si="5"/>
        <v>0</v>
      </c>
      <c r="BG127" s="201">
        <f t="shared" si="6"/>
        <v>0</v>
      </c>
      <c r="BH127" s="201">
        <f t="shared" si="7"/>
        <v>0</v>
      </c>
      <c r="BI127" s="201">
        <f t="shared" si="8"/>
        <v>0</v>
      </c>
      <c r="BJ127" s="17" t="s">
        <v>83</v>
      </c>
      <c r="BK127" s="201">
        <f t="shared" si="9"/>
        <v>0</v>
      </c>
      <c r="BL127" s="17" t="s">
        <v>151</v>
      </c>
      <c r="BM127" s="200" t="s">
        <v>171</v>
      </c>
    </row>
    <row r="128" spans="1:65" s="2" customFormat="1" ht="6.95" customHeight="1">
      <c r="A128" s="34"/>
      <c r="B128" s="54"/>
      <c r="C128" s="55"/>
      <c r="D128" s="55"/>
      <c r="E128" s="55"/>
      <c r="F128" s="55"/>
      <c r="G128" s="55"/>
      <c r="H128" s="55"/>
      <c r="I128" s="55"/>
      <c r="J128" s="55"/>
      <c r="K128" s="55"/>
      <c r="L128" s="39"/>
      <c r="M128" s="34"/>
      <c r="O128" s="34"/>
      <c r="P128" s="34"/>
      <c r="Q128" s="34"/>
      <c r="R128" s="34"/>
      <c r="S128" s="34"/>
      <c r="T128" s="34"/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</row>
  </sheetData>
  <sheetProtection algorithmName="SHA-512" hashValue="Bdy2EZg5UGYvTTCkhU7o4dUV2j7Z63xVTKB1eJhJOHAEzPeEKAtZ+mHNhGdRlke6eIhffuCts2IHHWzz0UGH8Q==" saltValue="e1eWMndlMXELjlZd/jE5MpNKLdl1rNlo+VqnDw2bk+YbHSmVknzv7mhzMQQKOxeRE9M+b0DQ0BnrI3JjNBXwgA==" spinCount="100000" sheet="1" objects="1" scenarios="1" formatColumns="0" formatRows="0" autoFilter="0"/>
  <autoFilter ref="C117:K127"/>
  <mergeCells count="9">
    <mergeCell ref="E87:H87"/>
    <mergeCell ref="E108:H108"/>
    <mergeCell ref="E110:H110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46"/>
  <sheetViews>
    <sheetView showGridLines="0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56" s="1" customFormat="1" ht="36.950000000000003" customHeight="1">
      <c r="L2" s="279"/>
      <c r="M2" s="279"/>
      <c r="N2" s="279"/>
      <c r="O2" s="279"/>
      <c r="P2" s="279"/>
      <c r="Q2" s="279"/>
      <c r="R2" s="279"/>
      <c r="S2" s="279"/>
      <c r="T2" s="279"/>
      <c r="U2" s="279"/>
      <c r="V2" s="279"/>
      <c r="AT2" s="17" t="s">
        <v>88</v>
      </c>
      <c r="AZ2" s="207" t="s">
        <v>172</v>
      </c>
      <c r="BA2" s="207" t="s">
        <v>172</v>
      </c>
      <c r="BB2" s="207" t="s">
        <v>173</v>
      </c>
      <c r="BC2" s="207" t="s">
        <v>174</v>
      </c>
      <c r="BD2" s="207" t="s">
        <v>85</v>
      </c>
    </row>
    <row r="3" spans="1:56" s="1" customFormat="1" ht="6.95" customHeight="1">
      <c r="B3" s="108"/>
      <c r="C3" s="109"/>
      <c r="D3" s="109"/>
      <c r="E3" s="109"/>
      <c r="F3" s="109"/>
      <c r="G3" s="109"/>
      <c r="H3" s="109"/>
      <c r="I3" s="109"/>
      <c r="J3" s="109"/>
      <c r="K3" s="109"/>
      <c r="L3" s="20"/>
      <c r="AT3" s="17" t="s">
        <v>85</v>
      </c>
    </row>
    <row r="4" spans="1:56" s="1" customFormat="1" ht="24.95" customHeight="1">
      <c r="B4" s="20"/>
      <c r="D4" s="110" t="s">
        <v>119</v>
      </c>
      <c r="L4" s="20"/>
      <c r="M4" s="111" t="s">
        <v>10</v>
      </c>
      <c r="AT4" s="17" t="s">
        <v>4</v>
      </c>
    </row>
    <row r="5" spans="1:56" s="1" customFormat="1" ht="6.95" customHeight="1">
      <c r="B5" s="20"/>
      <c r="L5" s="20"/>
    </row>
    <row r="6" spans="1:56" s="1" customFormat="1" ht="12" customHeight="1">
      <c r="B6" s="20"/>
      <c r="D6" s="112" t="s">
        <v>16</v>
      </c>
      <c r="L6" s="20"/>
    </row>
    <row r="7" spans="1:56" s="1" customFormat="1" ht="16.5" customHeight="1">
      <c r="B7" s="20"/>
      <c r="E7" s="314" t="str">
        <f>'Rekapitulace stavby'!K6</f>
        <v>Výškovická ul. prostor mezi ul. Svornosti a Čujkovova, Ostrava-Jih</v>
      </c>
      <c r="F7" s="315"/>
      <c r="G7" s="315"/>
      <c r="H7" s="315"/>
      <c r="L7" s="20"/>
    </row>
    <row r="8" spans="1:56" s="2" customFormat="1" ht="12" customHeight="1">
      <c r="A8" s="34"/>
      <c r="B8" s="39"/>
      <c r="C8" s="34"/>
      <c r="D8" s="112" t="s">
        <v>120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56" s="2" customFormat="1" ht="16.5" customHeight="1">
      <c r="A9" s="34"/>
      <c r="B9" s="39"/>
      <c r="C9" s="34"/>
      <c r="D9" s="34"/>
      <c r="E9" s="316" t="s">
        <v>175</v>
      </c>
      <c r="F9" s="317"/>
      <c r="G9" s="317"/>
      <c r="H9" s="317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56" s="2" customFormat="1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56" s="2" customFormat="1" ht="12" customHeight="1">
      <c r="A11" s="34"/>
      <c r="B11" s="39"/>
      <c r="C11" s="34"/>
      <c r="D11" s="112" t="s">
        <v>18</v>
      </c>
      <c r="E11" s="34"/>
      <c r="F11" s="113" t="s">
        <v>1</v>
      </c>
      <c r="G11" s="34"/>
      <c r="H11" s="34"/>
      <c r="I11" s="112" t="s">
        <v>19</v>
      </c>
      <c r="J11" s="113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56" s="2" customFormat="1" ht="12" customHeight="1">
      <c r="A12" s="34"/>
      <c r="B12" s="39"/>
      <c r="C12" s="34"/>
      <c r="D12" s="112" t="s">
        <v>20</v>
      </c>
      <c r="E12" s="34"/>
      <c r="F12" s="113" t="s">
        <v>21</v>
      </c>
      <c r="G12" s="34"/>
      <c r="H12" s="34"/>
      <c r="I12" s="112" t="s">
        <v>22</v>
      </c>
      <c r="J12" s="114" t="str">
        <f>'Rekapitulace stavby'!AN8</f>
        <v>27. 10. 2021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5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56" s="2" customFormat="1" ht="12" customHeight="1">
      <c r="A14" s="34"/>
      <c r="B14" s="39"/>
      <c r="C14" s="34"/>
      <c r="D14" s="112" t="s">
        <v>24</v>
      </c>
      <c r="E14" s="34"/>
      <c r="F14" s="34"/>
      <c r="G14" s="34"/>
      <c r="H14" s="34"/>
      <c r="I14" s="112" t="s">
        <v>25</v>
      </c>
      <c r="J14" s="113" t="s">
        <v>1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56" s="2" customFormat="1" ht="18" customHeight="1">
      <c r="A15" s="34"/>
      <c r="B15" s="39"/>
      <c r="C15" s="34"/>
      <c r="D15" s="34"/>
      <c r="E15" s="113" t="s">
        <v>26</v>
      </c>
      <c r="F15" s="34"/>
      <c r="G15" s="34"/>
      <c r="H15" s="34"/>
      <c r="I15" s="112" t="s">
        <v>27</v>
      </c>
      <c r="J15" s="113" t="s">
        <v>1</v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5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12" t="s">
        <v>28</v>
      </c>
      <c r="E17" s="34"/>
      <c r="F17" s="34"/>
      <c r="G17" s="34"/>
      <c r="H17" s="34"/>
      <c r="I17" s="112" t="s">
        <v>25</v>
      </c>
      <c r="J17" s="30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318" t="str">
        <f>'Rekapitulace stavby'!E14</f>
        <v>Vyplň údaj</v>
      </c>
      <c r="F18" s="319"/>
      <c r="G18" s="319"/>
      <c r="H18" s="319"/>
      <c r="I18" s="112" t="s">
        <v>27</v>
      </c>
      <c r="J18" s="30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12" t="s">
        <v>30</v>
      </c>
      <c r="E20" s="34"/>
      <c r="F20" s="34"/>
      <c r="G20" s="34"/>
      <c r="H20" s="34"/>
      <c r="I20" s="112" t="s">
        <v>25</v>
      </c>
      <c r="J20" s="113" t="s">
        <v>1</v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13" t="s">
        <v>31</v>
      </c>
      <c r="F21" s="34"/>
      <c r="G21" s="34"/>
      <c r="H21" s="34"/>
      <c r="I21" s="112" t="s">
        <v>27</v>
      </c>
      <c r="J21" s="113" t="s">
        <v>1</v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12" t="s">
        <v>33</v>
      </c>
      <c r="E23" s="34"/>
      <c r="F23" s="34"/>
      <c r="G23" s="34"/>
      <c r="H23" s="34"/>
      <c r="I23" s="112" t="s">
        <v>25</v>
      </c>
      <c r="J23" s="113" t="s">
        <v>1</v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13" t="s">
        <v>31</v>
      </c>
      <c r="F24" s="34"/>
      <c r="G24" s="34"/>
      <c r="H24" s="34"/>
      <c r="I24" s="112" t="s">
        <v>27</v>
      </c>
      <c r="J24" s="113" t="s">
        <v>1</v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12" t="s">
        <v>34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15"/>
      <c r="B27" s="116"/>
      <c r="C27" s="115"/>
      <c r="D27" s="115"/>
      <c r="E27" s="320" t="s">
        <v>1</v>
      </c>
      <c r="F27" s="320"/>
      <c r="G27" s="320"/>
      <c r="H27" s="320"/>
      <c r="I27" s="115"/>
      <c r="J27" s="115"/>
      <c r="K27" s="115"/>
      <c r="L27" s="117"/>
      <c r="S27" s="115"/>
      <c r="T27" s="115"/>
      <c r="U27" s="115"/>
      <c r="V27" s="115"/>
      <c r="W27" s="115"/>
      <c r="X27" s="115"/>
      <c r="Y27" s="115"/>
      <c r="Z27" s="115"/>
      <c r="AA27" s="115"/>
      <c r="AB27" s="115"/>
      <c r="AC27" s="115"/>
      <c r="AD27" s="115"/>
      <c r="AE27" s="115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18"/>
      <c r="E29" s="118"/>
      <c r="F29" s="118"/>
      <c r="G29" s="118"/>
      <c r="H29" s="118"/>
      <c r="I29" s="118"/>
      <c r="J29" s="118"/>
      <c r="K29" s="118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19" t="s">
        <v>35</v>
      </c>
      <c r="E30" s="34"/>
      <c r="F30" s="34"/>
      <c r="G30" s="34"/>
      <c r="H30" s="34"/>
      <c r="I30" s="34"/>
      <c r="J30" s="120">
        <f>ROUND(J118,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18"/>
      <c r="E31" s="118"/>
      <c r="F31" s="118"/>
      <c r="G31" s="118"/>
      <c r="H31" s="118"/>
      <c r="I31" s="118"/>
      <c r="J31" s="118"/>
      <c r="K31" s="118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21" t="s">
        <v>37</v>
      </c>
      <c r="G32" s="34"/>
      <c r="H32" s="34"/>
      <c r="I32" s="121" t="s">
        <v>36</v>
      </c>
      <c r="J32" s="121" t="s">
        <v>38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22" t="s">
        <v>39</v>
      </c>
      <c r="E33" s="112" t="s">
        <v>40</v>
      </c>
      <c r="F33" s="123">
        <f>ROUND((SUM(BE118:BE145)),  2)</f>
        <v>0</v>
      </c>
      <c r="G33" s="34"/>
      <c r="H33" s="34"/>
      <c r="I33" s="124">
        <v>0.21</v>
      </c>
      <c r="J33" s="123">
        <f>ROUND(((SUM(BE118:BE145))*I33),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12" t="s">
        <v>41</v>
      </c>
      <c r="F34" s="123">
        <f>ROUND((SUM(BF118:BF145)),  2)</f>
        <v>0</v>
      </c>
      <c r="G34" s="34"/>
      <c r="H34" s="34"/>
      <c r="I34" s="124">
        <v>0.15</v>
      </c>
      <c r="J34" s="123">
        <f>ROUND(((SUM(BF118:BF145))*I34),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12" t="s">
        <v>42</v>
      </c>
      <c r="F35" s="123">
        <f>ROUND((SUM(BG118:BG145)),  2)</f>
        <v>0</v>
      </c>
      <c r="G35" s="34"/>
      <c r="H35" s="34"/>
      <c r="I35" s="124">
        <v>0.21</v>
      </c>
      <c r="J35" s="123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12" t="s">
        <v>43</v>
      </c>
      <c r="F36" s="123">
        <f>ROUND((SUM(BH118:BH145)),  2)</f>
        <v>0</v>
      </c>
      <c r="G36" s="34"/>
      <c r="H36" s="34"/>
      <c r="I36" s="124">
        <v>0.15</v>
      </c>
      <c r="J36" s="123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2" t="s">
        <v>44</v>
      </c>
      <c r="F37" s="123">
        <f>ROUND((SUM(BI118:BI145)),  2)</f>
        <v>0</v>
      </c>
      <c r="G37" s="34"/>
      <c r="H37" s="34"/>
      <c r="I37" s="124">
        <v>0</v>
      </c>
      <c r="J37" s="123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25"/>
      <c r="D39" s="126" t="s">
        <v>45</v>
      </c>
      <c r="E39" s="127"/>
      <c r="F39" s="127"/>
      <c r="G39" s="128" t="s">
        <v>46</v>
      </c>
      <c r="H39" s="129" t="s">
        <v>47</v>
      </c>
      <c r="I39" s="127"/>
      <c r="J39" s="130">
        <f>SUM(J30:J37)</f>
        <v>0</v>
      </c>
      <c r="K39" s="131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1" customFormat="1" ht="14.45" customHeight="1">
      <c r="B41" s="20"/>
      <c r="L41" s="20"/>
    </row>
    <row r="42" spans="1:31" s="1" customFormat="1" ht="14.45" customHeight="1">
      <c r="B42" s="20"/>
      <c r="L42" s="20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51"/>
      <c r="D50" s="132" t="s">
        <v>48</v>
      </c>
      <c r="E50" s="133"/>
      <c r="F50" s="133"/>
      <c r="G50" s="132" t="s">
        <v>49</v>
      </c>
      <c r="H50" s="133"/>
      <c r="I50" s="133"/>
      <c r="J50" s="133"/>
      <c r="K50" s="133"/>
      <c r="L50" s="51"/>
    </row>
    <row r="51" spans="1:31">
      <c r="B51" s="20"/>
      <c r="L51" s="20"/>
    </row>
    <row r="52" spans="1:31">
      <c r="B52" s="20"/>
      <c r="L52" s="20"/>
    </row>
    <row r="53" spans="1:31">
      <c r="B53" s="20"/>
      <c r="L53" s="20"/>
    </row>
    <row r="54" spans="1:31">
      <c r="B54" s="20"/>
      <c r="L54" s="20"/>
    </row>
    <row r="55" spans="1:31">
      <c r="B55" s="20"/>
      <c r="L55" s="20"/>
    </row>
    <row r="56" spans="1:31">
      <c r="B56" s="20"/>
      <c r="L56" s="20"/>
    </row>
    <row r="57" spans="1:31">
      <c r="B57" s="20"/>
      <c r="L57" s="20"/>
    </row>
    <row r="58" spans="1:31">
      <c r="B58" s="20"/>
      <c r="L58" s="20"/>
    </row>
    <row r="59" spans="1:31">
      <c r="B59" s="20"/>
      <c r="L59" s="20"/>
    </row>
    <row r="60" spans="1:31">
      <c r="B60" s="20"/>
      <c r="L60" s="20"/>
    </row>
    <row r="61" spans="1:31" s="2" customFormat="1" ht="12.75">
      <c r="A61" s="34"/>
      <c r="B61" s="39"/>
      <c r="C61" s="34"/>
      <c r="D61" s="134" t="s">
        <v>50</v>
      </c>
      <c r="E61" s="135"/>
      <c r="F61" s="136" t="s">
        <v>51</v>
      </c>
      <c r="G61" s="134" t="s">
        <v>50</v>
      </c>
      <c r="H61" s="135"/>
      <c r="I61" s="135"/>
      <c r="J61" s="137" t="s">
        <v>51</v>
      </c>
      <c r="K61" s="135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>
      <c r="B62" s="20"/>
      <c r="L62" s="20"/>
    </row>
    <row r="63" spans="1:31">
      <c r="B63" s="20"/>
      <c r="L63" s="20"/>
    </row>
    <row r="64" spans="1:31">
      <c r="B64" s="20"/>
      <c r="L64" s="20"/>
    </row>
    <row r="65" spans="1:31" s="2" customFormat="1" ht="12.75">
      <c r="A65" s="34"/>
      <c r="B65" s="39"/>
      <c r="C65" s="34"/>
      <c r="D65" s="132" t="s">
        <v>52</v>
      </c>
      <c r="E65" s="138"/>
      <c r="F65" s="138"/>
      <c r="G65" s="132" t="s">
        <v>53</v>
      </c>
      <c r="H65" s="138"/>
      <c r="I65" s="138"/>
      <c r="J65" s="138"/>
      <c r="K65" s="138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>
      <c r="B66" s="20"/>
      <c r="L66" s="20"/>
    </row>
    <row r="67" spans="1:31">
      <c r="B67" s="20"/>
      <c r="L67" s="20"/>
    </row>
    <row r="68" spans="1:31">
      <c r="B68" s="20"/>
      <c r="L68" s="20"/>
    </row>
    <row r="69" spans="1:31">
      <c r="B69" s="20"/>
      <c r="L69" s="20"/>
    </row>
    <row r="70" spans="1:31">
      <c r="B70" s="20"/>
      <c r="L70" s="20"/>
    </row>
    <row r="71" spans="1:31">
      <c r="B71" s="20"/>
      <c r="L71" s="20"/>
    </row>
    <row r="72" spans="1:31">
      <c r="B72" s="20"/>
      <c r="L72" s="20"/>
    </row>
    <row r="73" spans="1:31">
      <c r="B73" s="20"/>
      <c r="L73" s="20"/>
    </row>
    <row r="74" spans="1:31">
      <c r="B74" s="20"/>
      <c r="L74" s="20"/>
    </row>
    <row r="75" spans="1:31">
      <c r="B75" s="20"/>
      <c r="L75" s="20"/>
    </row>
    <row r="76" spans="1:31" s="2" customFormat="1" ht="12.75">
      <c r="A76" s="34"/>
      <c r="B76" s="39"/>
      <c r="C76" s="34"/>
      <c r="D76" s="134" t="s">
        <v>50</v>
      </c>
      <c r="E76" s="135"/>
      <c r="F76" s="136" t="s">
        <v>51</v>
      </c>
      <c r="G76" s="134" t="s">
        <v>50</v>
      </c>
      <c r="H76" s="135"/>
      <c r="I76" s="135"/>
      <c r="J76" s="137" t="s">
        <v>51</v>
      </c>
      <c r="K76" s="135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39"/>
      <c r="C77" s="140"/>
      <c r="D77" s="140"/>
      <c r="E77" s="140"/>
      <c r="F77" s="140"/>
      <c r="G77" s="140"/>
      <c r="H77" s="140"/>
      <c r="I77" s="140"/>
      <c r="J77" s="140"/>
      <c r="K77" s="140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47" s="2" customFormat="1" ht="6.95" customHeight="1">
      <c r="A81" s="34"/>
      <c r="B81" s="141"/>
      <c r="C81" s="142"/>
      <c r="D81" s="142"/>
      <c r="E81" s="142"/>
      <c r="F81" s="142"/>
      <c r="G81" s="142"/>
      <c r="H81" s="142"/>
      <c r="I81" s="142"/>
      <c r="J81" s="142"/>
      <c r="K81" s="142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4.95" customHeight="1">
      <c r="A82" s="34"/>
      <c r="B82" s="35"/>
      <c r="C82" s="23" t="s">
        <v>122</v>
      </c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16.5" customHeight="1">
      <c r="A85" s="34"/>
      <c r="B85" s="35"/>
      <c r="C85" s="36"/>
      <c r="D85" s="36"/>
      <c r="E85" s="312" t="str">
        <f>E7</f>
        <v>Výškovická ul. prostor mezi ul. Svornosti a Čujkovova, Ostrava-Jih</v>
      </c>
      <c r="F85" s="313"/>
      <c r="G85" s="313"/>
      <c r="H85" s="313"/>
      <c r="I85" s="36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12" customHeight="1">
      <c r="A86" s="34"/>
      <c r="B86" s="35"/>
      <c r="C86" s="29" t="s">
        <v>120</v>
      </c>
      <c r="D86" s="36"/>
      <c r="E86" s="36"/>
      <c r="F86" s="36"/>
      <c r="G86" s="36"/>
      <c r="H86" s="36"/>
      <c r="I86" s="36"/>
      <c r="J86" s="36"/>
      <c r="K86" s="36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16.5" customHeight="1">
      <c r="A87" s="34"/>
      <c r="B87" s="35"/>
      <c r="C87" s="36"/>
      <c r="D87" s="36"/>
      <c r="E87" s="304" t="str">
        <f>E9</f>
        <v>002 - vedlejší rozpočtové náklady - neuznatelné</v>
      </c>
      <c r="F87" s="311"/>
      <c r="G87" s="311"/>
      <c r="H87" s="311"/>
      <c r="I87" s="36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12" customHeight="1">
      <c r="A89" s="34"/>
      <c r="B89" s="35"/>
      <c r="C89" s="29" t="s">
        <v>20</v>
      </c>
      <c r="D89" s="36"/>
      <c r="E89" s="36"/>
      <c r="F89" s="27" t="str">
        <f>F12</f>
        <v>ul. Výškovická</v>
      </c>
      <c r="G89" s="36"/>
      <c r="H89" s="36"/>
      <c r="I89" s="29" t="s">
        <v>22</v>
      </c>
      <c r="J89" s="66" t="str">
        <f>IF(J12="","",J12)</f>
        <v>27. 10. 2021</v>
      </c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25.7" customHeight="1">
      <c r="A91" s="34"/>
      <c r="B91" s="35"/>
      <c r="C91" s="29" t="s">
        <v>24</v>
      </c>
      <c r="D91" s="36"/>
      <c r="E91" s="36"/>
      <c r="F91" s="27" t="str">
        <f>E15</f>
        <v>Městský obvod Ostrava – Jih</v>
      </c>
      <c r="G91" s="36"/>
      <c r="H91" s="36"/>
      <c r="I91" s="29" t="s">
        <v>30</v>
      </c>
      <c r="J91" s="32" t="str">
        <f>E21</f>
        <v>Ing. Bc. Roman Fildán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25.7" customHeight="1">
      <c r="A92" s="34"/>
      <c r="B92" s="35"/>
      <c r="C92" s="29" t="s">
        <v>28</v>
      </c>
      <c r="D92" s="36"/>
      <c r="E92" s="36"/>
      <c r="F92" s="27" t="str">
        <f>IF(E18="","",E18)</f>
        <v>Vyplň údaj</v>
      </c>
      <c r="G92" s="36"/>
      <c r="H92" s="36"/>
      <c r="I92" s="29" t="s">
        <v>33</v>
      </c>
      <c r="J92" s="32" t="str">
        <f>E24</f>
        <v>Ing. Bc. Roman Fildán</v>
      </c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35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9.25" customHeight="1">
      <c r="A94" s="34"/>
      <c r="B94" s="35"/>
      <c r="C94" s="143" t="s">
        <v>123</v>
      </c>
      <c r="D94" s="144"/>
      <c r="E94" s="144"/>
      <c r="F94" s="144"/>
      <c r="G94" s="144"/>
      <c r="H94" s="144"/>
      <c r="I94" s="144"/>
      <c r="J94" s="145" t="s">
        <v>124</v>
      </c>
      <c r="K94" s="144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47" s="2" customFormat="1" ht="22.9" customHeight="1">
      <c r="A96" s="34"/>
      <c r="B96" s="35"/>
      <c r="C96" s="146" t="s">
        <v>125</v>
      </c>
      <c r="D96" s="36"/>
      <c r="E96" s="36"/>
      <c r="F96" s="36"/>
      <c r="G96" s="36"/>
      <c r="H96" s="36"/>
      <c r="I96" s="36"/>
      <c r="J96" s="84">
        <f>J118</f>
        <v>0</v>
      </c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7" t="s">
        <v>126</v>
      </c>
    </row>
    <row r="97" spans="1:31" s="9" customFormat="1" ht="24.95" customHeight="1">
      <c r="B97" s="147"/>
      <c r="C97" s="148"/>
      <c r="D97" s="149" t="s">
        <v>127</v>
      </c>
      <c r="E97" s="150"/>
      <c r="F97" s="150"/>
      <c r="G97" s="150"/>
      <c r="H97" s="150"/>
      <c r="I97" s="150"/>
      <c r="J97" s="151">
        <f>J119</f>
        <v>0</v>
      </c>
      <c r="K97" s="148"/>
      <c r="L97" s="152"/>
    </row>
    <row r="98" spans="1:31" s="10" customFormat="1" ht="19.899999999999999" customHeight="1">
      <c r="B98" s="153"/>
      <c r="C98" s="154"/>
      <c r="D98" s="155" t="s">
        <v>128</v>
      </c>
      <c r="E98" s="156"/>
      <c r="F98" s="156"/>
      <c r="G98" s="156"/>
      <c r="H98" s="156"/>
      <c r="I98" s="156"/>
      <c r="J98" s="157">
        <f>J120</f>
        <v>0</v>
      </c>
      <c r="K98" s="154"/>
      <c r="L98" s="158"/>
    </row>
    <row r="99" spans="1:31" s="2" customFormat="1" ht="21.75" customHeight="1">
      <c r="A99" s="34"/>
      <c r="B99" s="35"/>
      <c r="C99" s="36"/>
      <c r="D99" s="36"/>
      <c r="E99" s="36"/>
      <c r="F99" s="36"/>
      <c r="G99" s="36"/>
      <c r="H99" s="36"/>
      <c r="I99" s="36"/>
      <c r="J99" s="36"/>
      <c r="K99" s="36"/>
      <c r="L99" s="51"/>
      <c r="S99" s="34"/>
      <c r="T99" s="34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</row>
    <row r="100" spans="1:31" s="2" customFormat="1" ht="6.95" customHeight="1">
      <c r="A100" s="34"/>
      <c r="B100" s="54"/>
      <c r="C100" s="55"/>
      <c r="D100" s="55"/>
      <c r="E100" s="55"/>
      <c r="F100" s="55"/>
      <c r="G100" s="55"/>
      <c r="H100" s="55"/>
      <c r="I100" s="55"/>
      <c r="J100" s="55"/>
      <c r="K100" s="55"/>
      <c r="L100" s="51"/>
      <c r="S100" s="34"/>
      <c r="T100" s="34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</row>
    <row r="104" spans="1:31" s="2" customFormat="1" ht="6.95" customHeight="1">
      <c r="A104" s="34"/>
      <c r="B104" s="56"/>
      <c r="C104" s="57"/>
      <c r="D104" s="57"/>
      <c r="E104" s="57"/>
      <c r="F104" s="57"/>
      <c r="G104" s="57"/>
      <c r="H104" s="57"/>
      <c r="I104" s="57"/>
      <c r="J104" s="57"/>
      <c r="K104" s="57"/>
      <c r="L104" s="51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5" spans="1:31" s="2" customFormat="1" ht="24.95" customHeight="1">
      <c r="A105" s="34"/>
      <c r="B105" s="35"/>
      <c r="C105" s="23" t="s">
        <v>129</v>
      </c>
      <c r="D105" s="36"/>
      <c r="E105" s="36"/>
      <c r="F105" s="36"/>
      <c r="G105" s="36"/>
      <c r="H105" s="36"/>
      <c r="I105" s="36"/>
      <c r="J105" s="36"/>
      <c r="K105" s="36"/>
      <c r="L105" s="51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pans="1:31" s="2" customFormat="1" ht="6.95" customHeight="1">
      <c r="A106" s="34"/>
      <c r="B106" s="35"/>
      <c r="C106" s="36"/>
      <c r="D106" s="36"/>
      <c r="E106" s="36"/>
      <c r="F106" s="36"/>
      <c r="G106" s="36"/>
      <c r="H106" s="36"/>
      <c r="I106" s="36"/>
      <c r="J106" s="36"/>
      <c r="K106" s="36"/>
      <c r="L106" s="51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pans="1:31" s="2" customFormat="1" ht="12" customHeight="1">
      <c r="A107" s="34"/>
      <c r="B107" s="35"/>
      <c r="C107" s="29" t="s">
        <v>16</v>
      </c>
      <c r="D107" s="36"/>
      <c r="E107" s="36"/>
      <c r="F107" s="36"/>
      <c r="G107" s="36"/>
      <c r="H107" s="36"/>
      <c r="I107" s="36"/>
      <c r="J107" s="36"/>
      <c r="K107" s="36"/>
      <c r="L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pans="1:31" s="2" customFormat="1" ht="16.5" customHeight="1">
      <c r="A108" s="34"/>
      <c r="B108" s="35"/>
      <c r="C108" s="36"/>
      <c r="D108" s="36"/>
      <c r="E108" s="312" t="str">
        <f>E7</f>
        <v>Výškovická ul. prostor mezi ul. Svornosti a Čujkovova, Ostrava-Jih</v>
      </c>
      <c r="F108" s="313"/>
      <c r="G108" s="313"/>
      <c r="H108" s="313"/>
      <c r="I108" s="36"/>
      <c r="J108" s="36"/>
      <c r="K108" s="36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pans="1:31" s="2" customFormat="1" ht="12" customHeight="1">
      <c r="A109" s="34"/>
      <c r="B109" s="35"/>
      <c r="C109" s="29" t="s">
        <v>120</v>
      </c>
      <c r="D109" s="36"/>
      <c r="E109" s="36"/>
      <c r="F109" s="36"/>
      <c r="G109" s="36"/>
      <c r="H109" s="36"/>
      <c r="I109" s="36"/>
      <c r="J109" s="36"/>
      <c r="K109" s="36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pans="1:31" s="2" customFormat="1" ht="16.5" customHeight="1">
      <c r="A110" s="34"/>
      <c r="B110" s="35"/>
      <c r="C110" s="36"/>
      <c r="D110" s="36"/>
      <c r="E110" s="304" t="str">
        <f>E9</f>
        <v>002 - vedlejší rozpočtové náklady - neuznatelné</v>
      </c>
      <c r="F110" s="311"/>
      <c r="G110" s="311"/>
      <c r="H110" s="311"/>
      <c r="I110" s="36"/>
      <c r="J110" s="36"/>
      <c r="K110" s="36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31" s="2" customFormat="1" ht="6.95" customHeight="1">
      <c r="A111" s="34"/>
      <c r="B111" s="35"/>
      <c r="C111" s="36"/>
      <c r="D111" s="36"/>
      <c r="E111" s="36"/>
      <c r="F111" s="36"/>
      <c r="G111" s="36"/>
      <c r="H111" s="36"/>
      <c r="I111" s="36"/>
      <c r="J111" s="36"/>
      <c r="K111" s="36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31" s="2" customFormat="1" ht="12" customHeight="1">
      <c r="A112" s="34"/>
      <c r="B112" s="35"/>
      <c r="C112" s="29" t="s">
        <v>20</v>
      </c>
      <c r="D112" s="36"/>
      <c r="E112" s="36"/>
      <c r="F112" s="27" t="str">
        <f>F12</f>
        <v>ul. Výškovická</v>
      </c>
      <c r="G112" s="36"/>
      <c r="H112" s="36"/>
      <c r="I112" s="29" t="s">
        <v>22</v>
      </c>
      <c r="J112" s="66" t="str">
        <f>IF(J12="","",J12)</f>
        <v>27. 10. 2021</v>
      </c>
      <c r="K112" s="36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5" s="2" customFormat="1" ht="6.95" customHeight="1">
      <c r="A113" s="34"/>
      <c r="B113" s="35"/>
      <c r="C113" s="36"/>
      <c r="D113" s="36"/>
      <c r="E113" s="36"/>
      <c r="F113" s="36"/>
      <c r="G113" s="36"/>
      <c r="H113" s="36"/>
      <c r="I113" s="36"/>
      <c r="J113" s="36"/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5" s="2" customFormat="1" ht="25.7" customHeight="1">
      <c r="A114" s="34"/>
      <c r="B114" s="35"/>
      <c r="C114" s="29" t="s">
        <v>24</v>
      </c>
      <c r="D114" s="36"/>
      <c r="E114" s="36"/>
      <c r="F114" s="27" t="str">
        <f>E15</f>
        <v>Městský obvod Ostrava – Jih</v>
      </c>
      <c r="G114" s="36"/>
      <c r="H114" s="36"/>
      <c r="I114" s="29" t="s">
        <v>30</v>
      </c>
      <c r="J114" s="32" t="str">
        <f>E21</f>
        <v>Ing. Bc. Roman Fildán</v>
      </c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5" s="2" customFormat="1" ht="25.7" customHeight="1">
      <c r="A115" s="34"/>
      <c r="B115" s="35"/>
      <c r="C115" s="29" t="s">
        <v>28</v>
      </c>
      <c r="D115" s="36"/>
      <c r="E115" s="36"/>
      <c r="F115" s="27" t="str">
        <f>IF(E18="","",E18)</f>
        <v>Vyplň údaj</v>
      </c>
      <c r="G115" s="36"/>
      <c r="H115" s="36"/>
      <c r="I115" s="29" t="s">
        <v>33</v>
      </c>
      <c r="J115" s="32" t="str">
        <f>E24</f>
        <v>Ing. Bc. Roman Fildán</v>
      </c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5" s="2" customFormat="1" ht="10.35" customHeight="1">
      <c r="A116" s="34"/>
      <c r="B116" s="35"/>
      <c r="C116" s="36"/>
      <c r="D116" s="36"/>
      <c r="E116" s="36"/>
      <c r="F116" s="36"/>
      <c r="G116" s="36"/>
      <c r="H116" s="36"/>
      <c r="I116" s="36"/>
      <c r="J116" s="36"/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5" s="11" customFormat="1" ht="29.25" customHeight="1">
      <c r="A117" s="159"/>
      <c r="B117" s="160"/>
      <c r="C117" s="161" t="s">
        <v>130</v>
      </c>
      <c r="D117" s="162" t="s">
        <v>60</v>
      </c>
      <c r="E117" s="162" t="s">
        <v>56</v>
      </c>
      <c r="F117" s="162" t="s">
        <v>57</v>
      </c>
      <c r="G117" s="162" t="s">
        <v>131</v>
      </c>
      <c r="H117" s="162" t="s">
        <v>132</v>
      </c>
      <c r="I117" s="162" t="s">
        <v>133</v>
      </c>
      <c r="J117" s="163" t="s">
        <v>124</v>
      </c>
      <c r="K117" s="164" t="s">
        <v>134</v>
      </c>
      <c r="L117" s="165"/>
      <c r="M117" s="75" t="s">
        <v>1</v>
      </c>
      <c r="N117" s="76" t="s">
        <v>39</v>
      </c>
      <c r="O117" s="76" t="s">
        <v>135</v>
      </c>
      <c r="P117" s="76" t="s">
        <v>136</v>
      </c>
      <c r="Q117" s="76" t="s">
        <v>137</v>
      </c>
      <c r="R117" s="76" t="s">
        <v>138</v>
      </c>
      <c r="S117" s="76" t="s">
        <v>139</v>
      </c>
      <c r="T117" s="77" t="s">
        <v>140</v>
      </c>
      <c r="U117" s="159"/>
      <c r="V117" s="159"/>
      <c r="W117" s="159"/>
      <c r="X117" s="159"/>
      <c r="Y117" s="159"/>
      <c r="Z117" s="159"/>
      <c r="AA117" s="159"/>
      <c r="AB117" s="159"/>
      <c r="AC117" s="159"/>
      <c r="AD117" s="159"/>
      <c r="AE117" s="159"/>
    </row>
    <row r="118" spans="1:65" s="2" customFormat="1" ht="22.9" customHeight="1">
      <c r="A118" s="34"/>
      <c r="B118" s="35"/>
      <c r="C118" s="82" t="s">
        <v>141</v>
      </c>
      <c r="D118" s="36"/>
      <c r="E118" s="36"/>
      <c r="F118" s="36"/>
      <c r="G118" s="36"/>
      <c r="H118" s="36"/>
      <c r="I118" s="36"/>
      <c r="J118" s="166">
        <f>BK118</f>
        <v>0</v>
      </c>
      <c r="K118" s="36"/>
      <c r="L118" s="39"/>
      <c r="M118" s="78"/>
      <c r="N118" s="167"/>
      <c r="O118" s="79"/>
      <c r="P118" s="168">
        <f>P119</f>
        <v>0</v>
      </c>
      <c r="Q118" s="79"/>
      <c r="R118" s="168">
        <f>R119</f>
        <v>0.27539999999999998</v>
      </c>
      <c r="S118" s="79"/>
      <c r="T118" s="169">
        <f>T119</f>
        <v>0</v>
      </c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  <c r="AT118" s="17" t="s">
        <v>74</v>
      </c>
      <c r="AU118" s="17" t="s">
        <v>126</v>
      </c>
      <c r="BK118" s="170">
        <f>BK119</f>
        <v>0</v>
      </c>
    </row>
    <row r="119" spans="1:65" s="12" customFormat="1" ht="25.9" customHeight="1">
      <c r="B119" s="171"/>
      <c r="C119" s="172"/>
      <c r="D119" s="173" t="s">
        <v>74</v>
      </c>
      <c r="E119" s="174" t="s">
        <v>142</v>
      </c>
      <c r="F119" s="174" t="s">
        <v>143</v>
      </c>
      <c r="G119" s="172"/>
      <c r="H119" s="172"/>
      <c r="I119" s="175"/>
      <c r="J119" s="176">
        <f>BK119</f>
        <v>0</v>
      </c>
      <c r="K119" s="172"/>
      <c r="L119" s="177"/>
      <c r="M119" s="178"/>
      <c r="N119" s="179"/>
      <c r="O119" s="179"/>
      <c r="P119" s="180">
        <f>P120</f>
        <v>0</v>
      </c>
      <c r="Q119" s="179"/>
      <c r="R119" s="180">
        <f>R120</f>
        <v>0.27539999999999998</v>
      </c>
      <c r="S119" s="179"/>
      <c r="T119" s="181">
        <f>T120</f>
        <v>0</v>
      </c>
      <c r="AR119" s="182" t="s">
        <v>144</v>
      </c>
      <c r="AT119" s="183" t="s">
        <v>74</v>
      </c>
      <c r="AU119" s="183" t="s">
        <v>75</v>
      </c>
      <c r="AY119" s="182" t="s">
        <v>145</v>
      </c>
      <c r="BK119" s="184">
        <f>BK120</f>
        <v>0</v>
      </c>
    </row>
    <row r="120" spans="1:65" s="12" customFormat="1" ht="22.9" customHeight="1">
      <c r="B120" s="171"/>
      <c r="C120" s="172"/>
      <c r="D120" s="173" t="s">
        <v>74</v>
      </c>
      <c r="E120" s="185" t="s">
        <v>83</v>
      </c>
      <c r="F120" s="185" t="s">
        <v>146</v>
      </c>
      <c r="G120" s="172"/>
      <c r="H120" s="172"/>
      <c r="I120" s="175"/>
      <c r="J120" s="186">
        <f>BK120</f>
        <v>0</v>
      </c>
      <c r="K120" s="172"/>
      <c r="L120" s="177"/>
      <c r="M120" s="178"/>
      <c r="N120" s="179"/>
      <c r="O120" s="179"/>
      <c r="P120" s="180">
        <f>SUM(P121:P145)</f>
        <v>0</v>
      </c>
      <c r="Q120" s="179"/>
      <c r="R120" s="180">
        <f>SUM(R121:R145)</f>
        <v>0.27539999999999998</v>
      </c>
      <c r="S120" s="179"/>
      <c r="T120" s="181">
        <f>SUM(T121:T145)</f>
        <v>0</v>
      </c>
      <c r="AR120" s="182" t="s">
        <v>144</v>
      </c>
      <c r="AT120" s="183" t="s">
        <v>74</v>
      </c>
      <c r="AU120" s="183" t="s">
        <v>83</v>
      </c>
      <c r="AY120" s="182" t="s">
        <v>145</v>
      </c>
      <c r="BK120" s="184">
        <f>SUM(BK121:BK145)</f>
        <v>0</v>
      </c>
    </row>
    <row r="121" spans="1:65" s="2" customFormat="1" ht="14.45" customHeight="1">
      <c r="A121" s="34"/>
      <c r="B121" s="35"/>
      <c r="C121" s="187" t="s">
        <v>83</v>
      </c>
      <c r="D121" s="187" t="s">
        <v>147</v>
      </c>
      <c r="E121" s="188" t="s">
        <v>80</v>
      </c>
      <c r="F121" s="189" t="s">
        <v>176</v>
      </c>
      <c r="G121" s="190" t="s">
        <v>149</v>
      </c>
      <c r="H121" s="191">
        <v>1</v>
      </c>
      <c r="I121" s="192"/>
      <c r="J121" s="193">
        <f t="shared" ref="J121:J127" si="0">ROUND(I121*H121,2)</f>
        <v>0</v>
      </c>
      <c r="K121" s="194"/>
      <c r="L121" s="195"/>
      <c r="M121" s="196" t="s">
        <v>1</v>
      </c>
      <c r="N121" s="197" t="s">
        <v>40</v>
      </c>
      <c r="O121" s="71"/>
      <c r="P121" s="198">
        <f t="shared" ref="P121:P127" si="1">O121*H121</f>
        <v>0</v>
      </c>
      <c r="Q121" s="198">
        <v>0</v>
      </c>
      <c r="R121" s="198">
        <f t="shared" ref="R121:R127" si="2">Q121*H121</f>
        <v>0</v>
      </c>
      <c r="S121" s="198">
        <v>0</v>
      </c>
      <c r="T121" s="199">
        <f t="shared" ref="T121:T127" si="3">S121*H121</f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R121" s="200" t="s">
        <v>150</v>
      </c>
      <c r="AT121" s="200" t="s">
        <v>147</v>
      </c>
      <c r="AU121" s="200" t="s">
        <v>85</v>
      </c>
      <c r="AY121" s="17" t="s">
        <v>145</v>
      </c>
      <c r="BE121" s="201">
        <f t="shared" ref="BE121:BE127" si="4">IF(N121="základní",J121,0)</f>
        <v>0</v>
      </c>
      <c r="BF121" s="201">
        <f t="shared" ref="BF121:BF127" si="5">IF(N121="snížená",J121,0)</f>
        <v>0</v>
      </c>
      <c r="BG121" s="201">
        <f t="shared" ref="BG121:BG127" si="6">IF(N121="zákl. přenesená",J121,0)</f>
        <v>0</v>
      </c>
      <c r="BH121" s="201">
        <f t="shared" ref="BH121:BH127" si="7">IF(N121="sníž. přenesená",J121,0)</f>
        <v>0</v>
      </c>
      <c r="BI121" s="201">
        <f t="shared" ref="BI121:BI127" si="8">IF(N121="nulová",J121,0)</f>
        <v>0</v>
      </c>
      <c r="BJ121" s="17" t="s">
        <v>83</v>
      </c>
      <c r="BK121" s="201">
        <f t="shared" ref="BK121:BK127" si="9">ROUND(I121*H121,2)</f>
        <v>0</v>
      </c>
      <c r="BL121" s="17" t="s">
        <v>151</v>
      </c>
      <c r="BM121" s="200" t="s">
        <v>177</v>
      </c>
    </row>
    <row r="122" spans="1:65" s="2" customFormat="1" ht="24.2" customHeight="1">
      <c r="A122" s="34"/>
      <c r="B122" s="35"/>
      <c r="C122" s="187" t="s">
        <v>85</v>
      </c>
      <c r="D122" s="187" t="s">
        <v>147</v>
      </c>
      <c r="E122" s="188" t="s">
        <v>86</v>
      </c>
      <c r="F122" s="189" t="s">
        <v>178</v>
      </c>
      <c r="G122" s="190" t="s">
        <v>149</v>
      </c>
      <c r="H122" s="191">
        <v>1</v>
      </c>
      <c r="I122" s="192"/>
      <c r="J122" s="193">
        <f t="shared" si="0"/>
        <v>0</v>
      </c>
      <c r="K122" s="194"/>
      <c r="L122" s="195"/>
      <c r="M122" s="196" t="s">
        <v>1</v>
      </c>
      <c r="N122" s="197" t="s">
        <v>40</v>
      </c>
      <c r="O122" s="71"/>
      <c r="P122" s="198">
        <f t="shared" si="1"/>
        <v>0</v>
      </c>
      <c r="Q122" s="198">
        <v>0</v>
      </c>
      <c r="R122" s="198">
        <f t="shared" si="2"/>
        <v>0</v>
      </c>
      <c r="S122" s="198">
        <v>0</v>
      </c>
      <c r="T122" s="199">
        <f t="shared" si="3"/>
        <v>0</v>
      </c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R122" s="200" t="s">
        <v>150</v>
      </c>
      <c r="AT122" s="200" t="s">
        <v>147</v>
      </c>
      <c r="AU122" s="200" t="s">
        <v>85</v>
      </c>
      <c r="AY122" s="17" t="s">
        <v>145</v>
      </c>
      <c r="BE122" s="201">
        <f t="shared" si="4"/>
        <v>0</v>
      </c>
      <c r="BF122" s="201">
        <f t="shared" si="5"/>
        <v>0</v>
      </c>
      <c r="BG122" s="201">
        <f t="shared" si="6"/>
        <v>0</v>
      </c>
      <c r="BH122" s="201">
        <f t="shared" si="7"/>
        <v>0</v>
      </c>
      <c r="BI122" s="201">
        <f t="shared" si="8"/>
        <v>0</v>
      </c>
      <c r="BJ122" s="17" t="s">
        <v>83</v>
      </c>
      <c r="BK122" s="201">
        <f t="shared" si="9"/>
        <v>0</v>
      </c>
      <c r="BL122" s="17" t="s">
        <v>151</v>
      </c>
      <c r="BM122" s="200" t="s">
        <v>179</v>
      </c>
    </row>
    <row r="123" spans="1:65" s="2" customFormat="1" ht="24.2" customHeight="1">
      <c r="A123" s="34"/>
      <c r="B123" s="35"/>
      <c r="C123" s="187" t="s">
        <v>155</v>
      </c>
      <c r="D123" s="187" t="s">
        <v>147</v>
      </c>
      <c r="E123" s="188" t="s">
        <v>180</v>
      </c>
      <c r="F123" s="189" t="s">
        <v>181</v>
      </c>
      <c r="G123" s="190" t="s">
        <v>149</v>
      </c>
      <c r="H123" s="191">
        <v>1</v>
      </c>
      <c r="I123" s="192"/>
      <c r="J123" s="193">
        <f t="shared" si="0"/>
        <v>0</v>
      </c>
      <c r="K123" s="194"/>
      <c r="L123" s="195"/>
      <c r="M123" s="196" t="s">
        <v>1</v>
      </c>
      <c r="N123" s="197" t="s">
        <v>40</v>
      </c>
      <c r="O123" s="71"/>
      <c r="P123" s="198">
        <f t="shared" si="1"/>
        <v>0</v>
      </c>
      <c r="Q123" s="198">
        <v>0</v>
      </c>
      <c r="R123" s="198">
        <f t="shared" si="2"/>
        <v>0</v>
      </c>
      <c r="S123" s="198">
        <v>0</v>
      </c>
      <c r="T123" s="199">
        <f t="shared" si="3"/>
        <v>0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R123" s="200" t="s">
        <v>150</v>
      </c>
      <c r="AT123" s="200" t="s">
        <v>147</v>
      </c>
      <c r="AU123" s="200" t="s">
        <v>85</v>
      </c>
      <c r="AY123" s="17" t="s">
        <v>145</v>
      </c>
      <c r="BE123" s="201">
        <f t="shared" si="4"/>
        <v>0</v>
      </c>
      <c r="BF123" s="201">
        <f t="shared" si="5"/>
        <v>0</v>
      </c>
      <c r="BG123" s="201">
        <f t="shared" si="6"/>
        <v>0</v>
      </c>
      <c r="BH123" s="201">
        <f t="shared" si="7"/>
        <v>0</v>
      </c>
      <c r="BI123" s="201">
        <f t="shared" si="8"/>
        <v>0</v>
      </c>
      <c r="BJ123" s="17" t="s">
        <v>83</v>
      </c>
      <c r="BK123" s="201">
        <f t="shared" si="9"/>
        <v>0</v>
      </c>
      <c r="BL123" s="17" t="s">
        <v>151</v>
      </c>
      <c r="BM123" s="200" t="s">
        <v>182</v>
      </c>
    </row>
    <row r="124" spans="1:65" s="2" customFormat="1" ht="14.45" customHeight="1">
      <c r="A124" s="34"/>
      <c r="B124" s="35"/>
      <c r="C124" s="187" t="s">
        <v>151</v>
      </c>
      <c r="D124" s="187" t="s">
        <v>147</v>
      </c>
      <c r="E124" s="188" t="s">
        <v>98</v>
      </c>
      <c r="F124" s="189" t="s">
        <v>183</v>
      </c>
      <c r="G124" s="190" t="s">
        <v>149</v>
      </c>
      <c r="H124" s="191">
        <v>1</v>
      </c>
      <c r="I124" s="192"/>
      <c r="J124" s="193">
        <f t="shared" si="0"/>
        <v>0</v>
      </c>
      <c r="K124" s="194"/>
      <c r="L124" s="195"/>
      <c r="M124" s="196" t="s">
        <v>1</v>
      </c>
      <c r="N124" s="197" t="s">
        <v>40</v>
      </c>
      <c r="O124" s="71"/>
      <c r="P124" s="198">
        <f t="shared" si="1"/>
        <v>0</v>
      </c>
      <c r="Q124" s="198">
        <v>0</v>
      </c>
      <c r="R124" s="198">
        <f t="shared" si="2"/>
        <v>0</v>
      </c>
      <c r="S124" s="198">
        <v>0</v>
      </c>
      <c r="T124" s="199">
        <f t="shared" si="3"/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R124" s="200" t="s">
        <v>150</v>
      </c>
      <c r="AT124" s="200" t="s">
        <v>147</v>
      </c>
      <c r="AU124" s="200" t="s">
        <v>85</v>
      </c>
      <c r="AY124" s="17" t="s">
        <v>145</v>
      </c>
      <c r="BE124" s="201">
        <f t="shared" si="4"/>
        <v>0</v>
      </c>
      <c r="BF124" s="201">
        <f t="shared" si="5"/>
        <v>0</v>
      </c>
      <c r="BG124" s="201">
        <f t="shared" si="6"/>
        <v>0</v>
      </c>
      <c r="BH124" s="201">
        <f t="shared" si="7"/>
        <v>0</v>
      </c>
      <c r="BI124" s="201">
        <f t="shared" si="8"/>
        <v>0</v>
      </c>
      <c r="BJ124" s="17" t="s">
        <v>83</v>
      </c>
      <c r="BK124" s="201">
        <f t="shared" si="9"/>
        <v>0</v>
      </c>
      <c r="BL124" s="17" t="s">
        <v>151</v>
      </c>
      <c r="BM124" s="200" t="s">
        <v>184</v>
      </c>
    </row>
    <row r="125" spans="1:65" s="2" customFormat="1" ht="14.45" customHeight="1">
      <c r="A125" s="34"/>
      <c r="B125" s="35"/>
      <c r="C125" s="187" t="s">
        <v>144</v>
      </c>
      <c r="D125" s="187" t="s">
        <v>147</v>
      </c>
      <c r="E125" s="188" t="s">
        <v>101</v>
      </c>
      <c r="F125" s="189" t="s">
        <v>185</v>
      </c>
      <c r="G125" s="190" t="s">
        <v>149</v>
      </c>
      <c r="H125" s="191">
        <v>1</v>
      </c>
      <c r="I125" s="192"/>
      <c r="J125" s="193">
        <f t="shared" si="0"/>
        <v>0</v>
      </c>
      <c r="K125" s="194"/>
      <c r="L125" s="195"/>
      <c r="M125" s="196" t="s">
        <v>1</v>
      </c>
      <c r="N125" s="197" t="s">
        <v>40</v>
      </c>
      <c r="O125" s="71"/>
      <c r="P125" s="198">
        <f t="shared" si="1"/>
        <v>0</v>
      </c>
      <c r="Q125" s="198">
        <v>0</v>
      </c>
      <c r="R125" s="198">
        <f t="shared" si="2"/>
        <v>0</v>
      </c>
      <c r="S125" s="198">
        <v>0</v>
      </c>
      <c r="T125" s="199">
        <f t="shared" si="3"/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200" t="s">
        <v>150</v>
      </c>
      <c r="AT125" s="200" t="s">
        <v>147</v>
      </c>
      <c r="AU125" s="200" t="s">
        <v>85</v>
      </c>
      <c r="AY125" s="17" t="s">
        <v>145</v>
      </c>
      <c r="BE125" s="201">
        <f t="shared" si="4"/>
        <v>0</v>
      </c>
      <c r="BF125" s="201">
        <f t="shared" si="5"/>
        <v>0</v>
      </c>
      <c r="BG125" s="201">
        <f t="shared" si="6"/>
        <v>0</v>
      </c>
      <c r="BH125" s="201">
        <f t="shared" si="7"/>
        <v>0</v>
      </c>
      <c r="BI125" s="201">
        <f t="shared" si="8"/>
        <v>0</v>
      </c>
      <c r="BJ125" s="17" t="s">
        <v>83</v>
      </c>
      <c r="BK125" s="201">
        <f t="shared" si="9"/>
        <v>0</v>
      </c>
      <c r="BL125" s="17" t="s">
        <v>151</v>
      </c>
      <c r="BM125" s="200" t="s">
        <v>186</v>
      </c>
    </row>
    <row r="126" spans="1:65" s="2" customFormat="1" ht="14.45" customHeight="1">
      <c r="A126" s="34"/>
      <c r="B126" s="35"/>
      <c r="C126" s="187" t="s">
        <v>164</v>
      </c>
      <c r="D126" s="187" t="s">
        <v>147</v>
      </c>
      <c r="E126" s="188" t="s">
        <v>104</v>
      </c>
      <c r="F126" s="189" t="s">
        <v>187</v>
      </c>
      <c r="G126" s="190" t="s">
        <v>149</v>
      </c>
      <c r="H126" s="191">
        <v>5</v>
      </c>
      <c r="I126" s="192"/>
      <c r="J126" s="193">
        <f t="shared" si="0"/>
        <v>0</v>
      </c>
      <c r="K126" s="194"/>
      <c r="L126" s="195"/>
      <c r="M126" s="196" t="s">
        <v>1</v>
      </c>
      <c r="N126" s="197" t="s">
        <v>40</v>
      </c>
      <c r="O126" s="71"/>
      <c r="P126" s="198">
        <f t="shared" si="1"/>
        <v>0</v>
      </c>
      <c r="Q126" s="198">
        <v>0</v>
      </c>
      <c r="R126" s="198">
        <f t="shared" si="2"/>
        <v>0</v>
      </c>
      <c r="S126" s="198">
        <v>0</v>
      </c>
      <c r="T126" s="199">
        <f t="shared" si="3"/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200" t="s">
        <v>150</v>
      </c>
      <c r="AT126" s="200" t="s">
        <v>147</v>
      </c>
      <c r="AU126" s="200" t="s">
        <v>85</v>
      </c>
      <c r="AY126" s="17" t="s">
        <v>145</v>
      </c>
      <c r="BE126" s="201">
        <f t="shared" si="4"/>
        <v>0</v>
      </c>
      <c r="BF126" s="201">
        <f t="shared" si="5"/>
        <v>0</v>
      </c>
      <c r="BG126" s="201">
        <f t="shared" si="6"/>
        <v>0</v>
      </c>
      <c r="BH126" s="201">
        <f t="shared" si="7"/>
        <v>0</v>
      </c>
      <c r="BI126" s="201">
        <f t="shared" si="8"/>
        <v>0</v>
      </c>
      <c r="BJ126" s="17" t="s">
        <v>83</v>
      </c>
      <c r="BK126" s="201">
        <f t="shared" si="9"/>
        <v>0</v>
      </c>
      <c r="BL126" s="17" t="s">
        <v>151</v>
      </c>
      <c r="BM126" s="200" t="s">
        <v>188</v>
      </c>
    </row>
    <row r="127" spans="1:65" s="2" customFormat="1" ht="14.45" customHeight="1">
      <c r="A127" s="34"/>
      <c r="B127" s="35"/>
      <c r="C127" s="187" t="s">
        <v>168</v>
      </c>
      <c r="D127" s="187" t="s">
        <v>147</v>
      </c>
      <c r="E127" s="188" t="s">
        <v>107</v>
      </c>
      <c r="F127" s="189" t="s">
        <v>189</v>
      </c>
      <c r="G127" s="190" t="s">
        <v>159</v>
      </c>
      <c r="H127" s="191">
        <v>30</v>
      </c>
      <c r="I127" s="192"/>
      <c r="J127" s="193">
        <f t="shared" si="0"/>
        <v>0</v>
      </c>
      <c r="K127" s="194"/>
      <c r="L127" s="195"/>
      <c r="M127" s="196" t="s">
        <v>1</v>
      </c>
      <c r="N127" s="197" t="s">
        <v>40</v>
      </c>
      <c r="O127" s="71"/>
      <c r="P127" s="198">
        <f t="shared" si="1"/>
        <v>0</v>
      </c>
      <c r="Q127" s="198">
        <v>0</v>
      </c>
      <c r="R127" s="198">
        <f t="shared" si="2"/>
        <v>0</v>
      </c>
      <c r="S127" s="198">
        <v>0</v>
      </c>
      <c r="T127" s="199">
        <f t="shared" si="3"/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200" t="s">
        <v>150</v>
      </c>
      <c r="AT127" s="200" t="s">
        <v>147</v>
      </c>
      <c r="AU127" s="200" t="s">
        <v>85</v>
      </c>
      <c r="AY127" s="17" t="s">
        <v>145</v>
      </c>
      <c r="BE127" s="201">
        <f t="shared" si="4"/>
        <v>0</v>
      </c>
      <c r="BF127" s="201">
        <f t="shared" si="5"/>
        <v>0</v>
      </c>
      <c r="BG127" s="201">
        <f t="shared" si="6"/>
        <v>0</v>
      </c>
      <c r="BH127" s="201">
        <f t="shared" si="7"/>
        <v>0</v>
      </c>
      <c r="BI127" s="201">
        <f t="shared" si="8"/>
        <v>0</v>
      </c>
      <c r="BJ127" s="17" t="s">
        <v>83</v>
      </c>
      <c r="BK127" s="201">
        <f t="shared" si="9"/>
        <v>0</v>
      </c>
      <c r="BL127" s="17" t="s">
        <v>151</v>
      </c>
      <c r="BM127" s="200" t="s">
        <v>190</v>
      </c>
    </row>
    <row r="128" spans="1:65" s="13" customFormat="1">
      <c r="B128" s="208"/>
      <c r="C128" s="209"/>
      <c r="D128" s="210" t="s">
        <v>191</v>
      </c>
      <c r="E128" s="211" t="s">
        <v>1</v>
      </c>
      <c r="F128" s="212" t="s">
        <v>192</v>
      </c>
      <c r="G128" s="209"/>
      <c r="H128" s="211" t="s">
        <v>1</v>
      </c>
      <c r="I128" s="213"/>
      <c r="J128" s="209"/>
      <c r="K128" s="209"/>
      <c r="L128" s="214"/>
      <c r="M128" s="215"/>
      <c r="N128" s="216"/>
      <c r="O128" s="216"/>
      <c r="P128" s="216"/>
      <c r="Q128" s="216"/>
      <c r="R128" s="216"/>
      <c r="S128" s="216"/>
      <c r="T128" s="217"/>
      <c r="AT128" s="218" t="s">
        <v>191</v>
      </c>
      <c r="AU128" s="218" t="s">
        <v>85</v>
      </c>
      <c r="AV128" s="13" t="s">
        <v>83</v>
      </c>
      <c r="AW128" s="13" t="s">
        <v>32</v>
      </c>
      <c r="AX128" s="13" t="s">
        <v>75</v>
      </c>
      <c r="AY128" s="218" t="s">
        <v>145</v>
      </c>
    </row>
    <row r="129" spans="1:65" s="13" customFormat="1">
      <c r="B129" s="208"/>
      <c r="C129" s="209"/>
      <c r="D129" s="210" t="s">
        <v>191</v>
      </c>
      <c r="E129" s="211" t="s">
        <v>1</v>
      </c>
      <c r="F129" s="212" t="s">
        <v>193</v>
      </c>
      <c r="G129" s="209"/>
      <c r="H129" s="211" t="s">
        <v>1</v>
      </c>
      <c r="I129" s="213"/>
      <c r="J129" s="209"/>
      <c r="K129" s="209"/>
      <c r="L129" s="214"/>
      <c r="M129" s="215"/>
      <c r="N129" s="216"/>
      <c r="O129" s="216"/>
      <c r="P129" s="216"/>
      <c r="Q129" s="216"/>
      <c r="R129" s="216"/>
      <c r="S129" s="216"/>
      <c r="T129" s="217"/>
      <c r="AT129" s="218" t="s">
        <v>191</v>
      </c>
      <c r="AU129" s="218" t="s">
        <v>85</v>
      </c>
      <c r="AV129" s="13" t="s">
        <v>83</v>
      </c>
      <c r="AW129" s="13" t="s">
        <v>32</v>
      </c>
      <c r="AX129" s="13" t="s">
        <v>75</v>
      </c>
      <c r="AY129" s="218" t="s">
        <v>145</v>
      </c>
    </row>
    <row r="130" spans="1:65" s="14" customFormat="1">
      <c r="B130" s="219"/>
      <c r="C130" s="220"/>
      <c r="D130" s="210" t="s">
        <v>191</v>
      </c>
      <c r="E130" s="221" t="s">
        <v>1</v>
      </c>
      <c r="F130" s="222" t="s">
        <v>8</v>
      </c>
      <c r="G130" s="220"/>
      <c r="H130" s="223">
        <v>15</v>
      </c>
      <c r="I130" s="224"/>
      <c r="J130" s="220"/>
      <c r="K130" s="220"/>
      <c r="L130" s="225"/>
      <c r="M130" s="226"/>
      <c r="N130" s="227"/>
      <c r="O130" s="227"/>
      <c r="P130" s="227"/>
      <c r="Q130" s="227"/>
      <c r="R130" s="227"/>
      <c r="S130" s="227"/>
      <c r="T130" s="228"/>
      <c r="AT130" s="229" t="s">
        <v>191</v>
      </c>
      <c r="AU130" s="229" t="s">
        <v>85</v>
      </c>
      <c r="AV130" s="14" t="s">
        <v>85</v>
      </c>
      <c r="AW130" s="14" t="s">
        <v>32</v>
      </c>
      <c r="AX130" s="14" t="s">
        <v>75</v>
      </c>
      <c r="AY130" s="229" t="s">
        <v>145</v>
      </c>
    </row>
    <row r="131" spans="1:65" s="13" customFormat="1">
      <c r="B131" s="208"/>
      <c r="C131" s="209"/>
      <c r="D131" s="210" t="s">
        <v>191</v>
      </c>
      <c r="E131" s="211" t="s">
        <v>1</v>
      </c>
      <c r="F131" s="212" t="s">
        <v>194</v>
      </c>
      <c r="G131" s="209"/>
      <c r="H131" s="211" t="s">
        <v>1</v>
      </c>
      <c r="I131" s="213"/>
      <c r="J131" s="209"/>
      <c r="K131" s="209"/>
      <c r="L131" s="214"/>
      <c r="M131" s="215"/>
      <c r="N131" s="216"/>
      <c r="O131" s="216"/>
      <c r="P131" s="216"/>
      <c r="Q131" s="216"/>
      <c r="R131" s="216"/>
      <c r="S131" s="216"/>
      <c r="T131" s="217"/>
      <c r="AT131" s="218" t="s">
        <v>191</v>
      </c>
      <c r="AU131" s="218" t="s">
        <v>85</v>
      </c>
      <c r="AV131" s="13" t="s">
        <v>83</v>
      </c>
      <c r="AW131" s="13" t="s">
        <v>32</v>
      </c>
      <c r="AX131" s="13" t="s">
        <v>75</v>
      </c>
      <c r="AY131" s="218" t="s">
        <v>145</v>
      </c>
    </row>
    <row r="132" spans="1:65" s="14" customFormat="1">
      <c r="B132" s="219"/>
      <c r="C132" s="220"/>
      <c r="D132" s="210" t="s">
        <v>191</v>
      </c>
      <c r="E132" s="221" t="s">
        <v>1</v>
      </c>
      <c r="F132" s="222" t="s">
        <v>8</v>
      </c>
      <c r="G132" s="220"/>
      <c r="H132" s="223">
        <v>15</v>
      </c>
      <c r="I132" s="224"/>
      <c r="J132" s="220"/>
      <c r="K132" s="220"/>
      <c r="L132" s="225"/>
      <c r="M132" s="226"/>
      <c r="N132" s="227"/>
      <c r="O132" s="227"/>
      <c r="P132" s="227"/>
      <c r="Q132" s="227"/>
      <c r="R132" s="227"/>
      <c r="S132" s="227"/>
      <c r="T132" s="228"/>
      <c r="AT132" s="229" t="s">
        <v>191</v>
      </c>
      <c r="AU132" s="229" t="s">
        <v>85</v>
      </c>
      <c r="AV132" s="14" t="s">
        <v>85</v>
      </c>
      <c r="AW132" s="14" t="s">
        <v>32</v>
      </c>
      <c r="AX132" s="14" t="s">
        <v>75</v>
      </c>
      <c r="AY132" s="229" t="s">
        <v>145</v>
      </c>
    </row>
    <row r="133" spans="1:65" s="15" customFormat="1">
      <c r="B133" s="230"/>
      <c r="C133" s="231"/>
      <c r="D133" s="210" t="s">
        <v>191</v>
      </c>
      <c r="E133" s="232" t="s">
        <v>1</v>
      </c>
      <c r="F133" s="233" t="s">
        <v>195</v>
      </c>
      <c r="G133" s="231"/>
      <c r="H133" s="234">
        <v>30</v>
      </c>
      <c r="I133" s="235"/>
      <c r="J133" s="231"/>
      <c r="K133" s="231"/>
      <c r="L133" s="236"/>
      <c r="M133" s="237"/>
      <c r="N133" s="238"/>
      <c r="O133" s="238"/>
      <c r="P133" s="238"/>
      <c r="Q133" s="238"/>
      <c r="R133" s="238"/>
      <c r="S133" s="238"/>
      <c r="T133" s="239"/>
      <c r="AT133" s="240" t="s">
        <v>191</v>
      </c>
      <c r="AU133" s="240" t="s">
        <v>85</v>
      </c>
      <c r="AV133" s="15" t="s">
        <v>151</v>
      </c>
      <c r="AW133" s="15" t="s">
        <v>32</v>
      </c>
      <c r="AX133" s="15" t="s">
        <v>83</v>
      </c>
      <c r="AY133" s="240" t="s">
        <v>145</v>
      </c>
    </row>
    <row r="134" spans="1:65" s="2" customFormat="1" ht="24.2" customHeight="1">
      <c r="A134" s="34"/>
      <c r="B134" s="35"/>
      <c r="C134" s="187" t="s">
        <v>150</v>
      </c>
      <c r="D134" s="187" t="s">
        <v>147</v>
      </c>
      <c r="E134" s="188" t="s">
        <v>110</v>
      </c>
      <c r="F134" s="189" t="s">
        <v>196</v>
      </c>
      <c r="G134" s="190" t="s">
        <v>149</v>
      </c>
      <c r="H134" s="191">
        <v>1</v>
      </c>
      <c r="I134" s="192"/>
      <c r="J134" s="193">
        <f t="shared" ref="J134:J140" si="10">ROUND(I134*H134,2)</f>
        <v>0</v>
      </c>
      <c r="K134" s="194"/>
      <c r="L134" s="195"/>
      <c r="M134" s="196" t="s">
        <v>1</v>
      </c>
      <c r="N134" s="197" t="s">
        <v>40</v>
      </c>
      <c r="O134" s="71"/>
      <c r="P134" s="198">
        <f t="shared" ref="P134:P140" si="11">O134*H134</f>
        <v>0</v>
      </c>
      <c r="Q134" s="198">
        <v>0</v>
      </c>
      <c r="R134" s="198">
        <f t="shared" ref="R134:R140" si="12">Q134*H134</f>
        <v>0</v>
      </c>
      <c r="S134" s="198">
        <v>0</v>
      </c>
      <c r="T134" s="199">
        <f t="shared" ref="T134:T140" si="13"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200" t="s">
        <v>150</v>
      </c>
      <c r="AT134" s="200" t="s">
        <v>147</v>
      </c>
      <c r="AU134" s="200" t="s">
        <v>85</v>
      </c>
      <c r="AY134" s="17" t="s">
        <v>145</v>
      </c>
      <c r="BE134" s="201">
        <f t="shared" ref="BE134:BE140" si="14">IF(N134="základní",J134,0)</f>
        <v>0</v>
      </c>
      <c r="BF134" s="201">
        <f t="shared" ref="BF134:BF140" si="15">IF(N134="snížená",J134,0)</f>
        <v>0</v>
      </c>
      <c r="BG134" s="201">
        <f t="shared" ref="BG134:BG140" si="16">IF(N134="zákl. přenesená",J134,0)</f>
        <v>0</v>
      </c>
      <c r="BH134" s="201">
        <f t="shared" ref="BH134:BH140" si="17">IF(N134="sníž. přenesená",J134,0)</f>
        <v>0</v>
      </c>
      <c r="BI134" s="201">
        <f t="shared" ref="BI134:BI140" si="18">IF(N134="nulová",J134,0)</f>
        <v>0</v>
      </c>
      <c r="BJ134" s="17" t="s">
        <v>83</v>
      </c>
      <c r="BK134" s="201">
        <f t="shared" ref="BK134:BK140" si="19">ROUND(I134*H134,2)</f>
        <v>0</v>
      </c>
      <c r="BL134" s="17" t="s">
        <v>151</v>
      </c>
      <c r="BM134" s="200" t="s">
        <v>197</v>
      </c>
    </row>
    <row r="135" spans="1:65" s="2" customFormat="1" ht="49.15" customHeight="1">
      <c r="A135" s="34"/>
      <c r="B135" s="35"/>
      <c r="C135" s="187" t="s">
        <v>198</v>
      </c>
      <c r="D135" s="187" t="s">
        <v>147</v>
      </c>
      <c r="E135" s="188" t="s">
        <v>113</v>
      </c>
      <c r="F135" s="189" t="s">
        <v>199</v>
      </c>
      <c r="G135" s="190" t="s">
        <v>149</v>
      </c>
      <c r="H135" s="191">
        <v>1</v>
      </c>
      <c r="I135" s="192"/>
      <c r="J135" s="193">
        <f t="shared" si="10"/>
        <v>0</v>
      </c>
      <c r="K135" s="194"/>
      <c r="L135" s="195"/>
      <c r="M135" s="196" t="s">
        <v>1</v>
      </c>
      <c r="N135" s="197" t="s">
        <v>40</v>
      </c>
      <c r="O135" s="71"/>
      <c r="P135" s="198">
        <f t="shared" si="11"/>
        <v>0</v>
      </c>
      <c r="Q135" s="198">
        <v>0</v>
      </c>
      <c r="R135" s="198">
        <f t="shared" si="12"/>
        <v>0</v>
      </c>
      <c r="S135" s="198">
        <v>0</v>
      </c>
      <c r="T135" s="199">
        <f t="shared" si="13"/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200" t="s">
        <v>150</v>
      </c>
      <c r="AT135" s="200" t="s">
        <v>147</v>
      </c>
      <c r="AU135" s="200" t="s">
        <v>85</v>
      </c>
      <c r="AY135" s="17" t="s">
        <v>145</v>
      </c>
      <c r="BE135" s="201">
        <f t="shared" si="14"/>
        <v>0</v>
      </c>
      <c r="BF135" s="201">
        <f t="shared" si="15"/>
        <v>0</v>
      </c>
      <c r="BG135" s="201">
        <f t="shared" si="16"/>
        <v>0</v>
      </c>
      <c r="BH135" s="201">
        <f t="shared" si="17"/>
        <v>0</v>
      </c>
      <c r="BI135" s="201">
        <f t="shared" si="18"/>
        <v>0</v>
      </c>
      <c r="BJ135" s="17" t="s">
        <v>83</v>
      </c>
      <c r="BK135" s="201">
        <f t="shared" si="19"/>
        <v>0</v>
      </c>
      <c r="BL135" s="17" t="s">
        <v>151</v>
      </c>
      <c r="BM135" s="200" t="s">
        <v>200</v>
      </c>
    </row>
    <row r="136" spans="1:65" s="2" customFormat="1" ht="24.2" customHeight="1">
      <c r="A136" s="34"/>
      <c r="B136" s="35"/>
      <c r="C136" s="187" t="s">
        <v>201</v>
      </c>
      <c r="D136" s="187" t="s">
        <v>147</v>
      </c>
      <c r="E136" s="188" t="s">
        <v>202</v>
      </c>
      <c r="F136" s="189" t="s">
        <v>203</v>
      </c>
      <c r="G136" s="190" t="s">
        <v>149</v>
      </c>
      <c r="H136" s="191">
        <v>1</v>
      </c>
      <c r="I136" s="192"/>
      <c r="J136" s="193">
        <f t="shared" si="10"/>
        <v>0</v>
      </c>
      <c r="K136" s="194"/>
      <c r="L136" s="195"/>
      <c r="M136" s="196" t="s">
        <v>1</v>
      </c>
      <c r="N136" s="197" t="s">
        <v>40</v>
      </c>
      <c r="O136" s="71"/>
      <c r="P136" s="198">
        <f t="shared" si="11"/>
        <v>0</v>
      </c>
      <c r="Q136" s="198">
        <v>0</v>
      </c>
      <c r="R136" s="198">
        <f t="shared" si="12"/>
        <v>0</v>
      </c>
      <c r="S136" s="198">
        <v>0</v>
      </c>
      <c r="T136" s="199">
        <f t="shared" si="13"/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200" t="s">
        <v>150</v>
      </c>
      <c r="AT136" s="200" t="s">
        <v>147</v>
      </c>
      <c r="AU136" s="200" t="s">
        <v>85</v>
      </c>
      <c r="AY136" s="17" t="s">
        <v>145</v>
      </c>
      <c r="BE136" s="201">
        <f t="shared" si="14"/>
        <v>0</v>
      </c>
      <c r="BF136" s="201">
        <f t="shared" si="15"/>
        <v>0</v>
      </c>
      <c r="BG136" s="201">
        <f t="shared" si="16"/>
        <v>0</v>
      </c>
      <c r="BH136" s="201">
        <f t="shared" si="17"/>
        <v>0</v>
      </c>
      <c r="BI136" s="201">
        <f t="shared" si="18"/>
        <v>0</v>
      </c>
      <c r="BJ136" s="17" t="s">
        <v>83</v>
      </c>
      <c r="BK136" s="201">
        <f t="shared" si="19"/>
        <v>0</v>
      </c>
      <c r="BL136" s="17" t="s">
        <v>151</v>
      </c>
      <c r="BM136" s="200" t="s">
        <v>204</v>
      </c>
    </row>
    <row r="137" spans="1:65" s="2" customFormat="1" ht="14.45" customHeight="1">
      <c r="A137" s="34"/>
      <c r="B137" s="35"/>
      <c r="C137" s="187" t="s">
        <v>205</v>
      </c>
      <c r="D137" s="187" t="s">
        <v>147</v>
      </c>
      <c r="E137" s="188" t="s">
        <v>206</v>
      </c>
      <c r="F137" s="189" t="s">
        <v>207</v>
      </c>
      <c r="G137" s="190" t="s">
        <v>149</v>
      </c>
      <c r="H137" s="191">
        <v>1</v>
      </c>
      <c r="I137" s="192"/>
      <c r="J137" s="193">
        <f t="shared" si="10"/>
        <v>0</v>
      </c>
      <c r="K137" s="194"/>
      <c r="L137" s="195"/>
      <c r="M137" s="196" t="s">
        <v>1</v>
      </c>
      <c r="N137" s="197" t="s">
        <v>40</v>
      </c>
      <c r="O137" s="71"/>
      <c r="P137" s="198">
        <f t="shared" si="11"/>
        <v>0</v>
      </c>
      <c r="Q137" s="198">
        <v>0</v>
      </c>
      <c r="R137" s="198">
        <f t="shared" si="12"/>
        <v>0</v>
      </c>
      <c r="S137" s="198">
        <v>0</v>
      </c>
      <c r="T137" s="199">
        <f t="shared" si="13"/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200" t="s">
        <v>150</v>
      </c>
      <c r="AT137" s="200" t="s">
        <v>147</v>
      </c>
      <c r="AU137" s="200" t="s">
        <v>85</v>
      </c>
      <c r="AY137" s="17" t="s">
        <v>145</v>
      </c>
      <c r="BE137" s="201">
        <f t="shared" si="14"/>
        <v>0</v>
      </c>
      <c r="BF137" s="201">
        <f t="shared" si="15"/>
        <v>0</v>
      </c>
      <c r="BG137" s="201">
        <f t="shared" si="16"/>
        <v>0</v>
      </c>
      <c r="BH137" s="201">
        <f t="shared" si="17"/>
        <v>0</v>
      </c>
      <c r="BI137" s="201">
        <f t="shared" si="18"/>
        <v>0</v>
      </c>
      <c r="BJ137" s="17" t="s">
        <v>83</v>
      </c>
      <c r="BK137" s="201">
        <f t="shared" si="19"/>
        <v>0</v>
      </c>
      <c r="BL137" s="17" t="s">
        <v>151</v>
      </c>
      <c r="BM137" s="200" t="s">
        <v>208</v>
      </c>
    </row>
    <row r="138" spans="1:65" s="2" customFormat="1" ht="24.2" customHeight="1">
      <c r="A138" s="34"/>
      <c r="B138" s="35"/>
      <c r="C138" s="187" t="s">
        <v>209</v>
      </c>
      <c r="D138" s="187" t="s">
        <v>147</v>
      </c>
      <c r="E138" s="188" t="s">
        <v>210</v>
      </c>
      <c r="F138" s="189" t="s">
        <v>211</v>
      </c>
      <c r="G138" s="190" t="s">
        <v>149</v>
      </c>
      <c r="H138" s="191">
        <v>1</v>
      </c>
      <c r="I138" s="192"/>
      <c r="J138" s="193">
        <f t="shared" si="10"/>
        <v>0</v>
      </c>
      <c r="K138" s="194"/>
      <c r="L138" s="195"/>
      <c r="M138" s="196" t="s">
        <v>1</v>
      </c>
      <c r="N138" s="197" t="s">
        <v>40</v>
      </c>
      <c r="O138" s="71"/>
      <c r="P138" s="198">
        <f t="shared" si="11"/>
        <v>0</v>
      </c>
      <c r="Q138" s="198">
        <v>0</v>
      </c>
      <c r="R138" s="198">
        <f t="shared" si="12"/>
        <v>0</v>
      </c>
      <c r="S138" s="198">
        <v>0</v>
      </c>
      <c r="T138" s="199">
        <f t="shared" si="13"/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200" t="s">
        <v>150</v>
      </c>
      <c r="AT138" s="200" t="s">
        <v>147</v>
      </c>
      <c r="AU138" s="200" t="s">
        <v>85</v>
      </c>
      <c r="AY138" s="17" t="s">
        <v>145</v>
      </c>
      <c r="BE138" s="201">
        <f t="shared" si="14"/>
        <v>0</v>
      </c>
      <c r="BF138" s="201">
        <f t="shared" si="15"/>
        <v>0</v>
      </c>
      <c r="BG138" s="201">
        <f t="shared" si="16"/>
        <v>0</v>
      </c>
      <c r="BH138" s="201">
        <f t="shared" si="17"/>
        <v>0</v>
      </c>
      <c r="BI138" s="201">
        <f t="shared" si="18"/>
        <v>0</v>
      </c>
      <c r="BJ138" s="17" t="s">
        <v>83</v>
      </c>
      <c r="BK138" s="201">
        <f t="shared" si="19"/>
        <v>0</v>
      </c>
      <c r="BL138" s="17" t="s">
        <v>151</v>
      </c>
      <c r="BM138" s="200" t="s">
        <v>212</v>
      </c>
    </row>
    <row r="139" spans="1:65" s="2" customFormat="1" ht="24.2" customHeight="1">
      <c r="A139" s="34"/>
      <c r="B139" s="35"/>
      <c r="C139" s="187" t="s">
        <v>213</v>
      </c>
      <c r="D139" s="187" t="s">
        <v>147</v>
      </c>
      <c r="E139" s="188" t="s">
        <v>214</v>
      </c>
      <c r="F139" s="189" t="s">
        <v>215</v>
      </c>
      <c r="G139" s="190" t="s">
        <v>149</v>
      </c>
      <c r="H139" s="191">
        <v>1</v>
      </c>
      <c r="I139" s="192"/>
      <c r="J139" s="193">
        <f t="shared" si="10"/>
        <v>0</v>
      </c>
      <c r="K139" s="194"/>
      <c r="L139" s="195"/>
      <c r="M139" s="196" t="s">
        <v>1</v>
      </c>
      <c r="N139" s="197" t="s">
        <v>40</v>
      </c>
      <c r="O139" s="71"/>
      <c r="P139" s="198">
        <f t="shared" si="11"/>
        <v>0</v>
      </c>
      <c r="Q139" s="198">
        <v>0</v>
      </c>
      <c r="R139" s="198">
        <f t="shared" si="12"/>
        <v>0</v>
      </c>
      <c r="S139" s="198">
        <v>0</v>
      </c>
      <c r="T139" s="199">
        <f t="shared" si="13"/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200" t="s">
        <v>150</v>
      </c>
      <c r="AT139" s="200" t="s">
        <v>147</v>
      </c>
      <c r="AU139" s="200" t="s">
        <v>85</v>
      </c>
      <c r="AY139" s="17" t="s">
        <v>145</v>
      </c>
      <c r="BE139" s="201">
        <f t="shared" si="14"/>
        <v>0</v>
      </c>
      <c r="BF139" s="201">
        <f t="shared" si="15"/>
        <v>0</v>
      </c>
      <c r="BG139" s="201">
        <f t="shared" si="16"/>
        <v>0</v>
      </c>
      <c r="BH139" s="201">
        <f t="shared" si="17"/>
        <v>0</v>
      </c>
      <c r="BI139" s="201">
        <f t="shared" si="18"/>
        <v>0</v>
      </c>
      <c r="BJ139" s="17" t="s">
        <v>83</v>
      </c>
      <c r="BK139" s="201">
        <f t="shared" si="19"/>
        <v>0</v>
      </c>
      <c r="BL139" s="17" t="s">
        <v>151</v>
      </c>
      <c r="BM139" s="200" t="s">
        <v>216</v>
      </c>
    </row>
    <row r="140" spans="1:65" s="2" customFormat="1" ht="24.2" customHeight="1">
      <c r="A140" s="34"/>
      <c r="B140" s="35"/>
      <c r="C140" s="241" t="s">
        <v>217</v>
      </c>
      <c r="D140" s="241" t="s">
        <v>218</v>
      </c>
      <c r="E140" s="242" t="s">
        <v>219</v>
      </c>
      <c r="F140" s="243" t="s">
        <v>220</v>
      </c>
      <c r="G140" s="244" t="s">
        <v>173</v>
      </c>
      <c r="H140" s="245">
        <v>1836</v>
      </c>
      <c r="I140" s="246"/>
      <c r="J140" s="247">
        <f t="shared" si="10"/>
        <v>0</v>
      </c>
      <c r="K140" s="248"/>
      <c r="L140" s="39"/>
      <c r="M140" s="249" t="s">
        <v>1</v>
      </c>
      <c r="N140" s="250" t="s">
        <v>40</v>
      </c>
      <c r="O140" s="71"/>
      <c r="P140" s="198">
        <f t="shared" si="11"/>
        <v>0</v>
      </c>
      <c r="Q140" s="198">
        <v>1.4999999999999999E-4</v>
      </c>
      <c r="R140" s="198">
        <f t="shared" si="12"/>
        <v>0.27539999999999998</v>
      </c>
      <c r="S140" s="198">
        <v>0</v>
      </c>
      <c r="T140" s="199">
        <f t="shared" si="13"/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200" t="s">
        <v>151</v>
      </c>
      <c r="AT140" s="200" t="s">
        <v>218</v>
      </c>
      <c r="AU140" s="200" t="s">
        <v>85</v>
      </c>
      <c r="AY140" s="17" t="s">
        <v>145</v>
      </c>
      <c r="BE140" s="201">
        <f t="shared" si="14"/>
        <v>0</v>
      </c>
      <c r="BF140" s="201">
        <f t="shared" si="15"/>
        <v>0</v>
      </c>
      <c r="BG140" s="201">
        <f t="shared" si="16"/>
        <v>0</v>
      </c>
      <c r="BH140" s="201">
        <f t="shared" si="17"/>
        <v>0</v>
      </c>
      <c r="BI140" s="201">
        <f t="shared" si="18"/>
        <v>0</v>
      </c>
      <c r="BJ140" s="17" t="s">
        <v>83</v>
      </c>
      <c r="BK140" s="201">
        <f t="shared" si="19"/>
        <v>0</v>
      </c>
      <c r="BL140" s="17" t="s">
        <v>151</v>
      </c>
      <c r="BM140" s="200" t="s">
        <v>221</v>
      </c>
    </row>
    <row r="141" spans="1:65" s="13" customFormat="1">
      <c r="B141" s="208"/>
      <c r="C141" s="209"/>
      <c r="D141" s="210" t="s">
        <v>191</v>
      </c>
      <c r="E141" s="211" t="s">
        <v>1</v>
      </c>
      <c r="F141" s="212" t="s">
        <v>222</v>
      </c>
      <c r="G141" s="209"/>
      <c r="H141" s="211" t="s">
        <v>1</v>
      </c>
      <c r="I141" s="213"/>
      <c r="J141" s="209"/>
      <c r="K141" s="209"/>
      <c r="L141" s="214"/>
      <c r="M141" s="215"/>
      <c r="N141" s="216"/>
      <c r="O141" s="216"/>
      <c r="P141" s="216"/>
      <c r="Q141" s="216"/>
      <c r="R141" s="216"/>
      <c r="S141" s="216"/>
      <c r="T141" s="217"/>
      <c r="AT141" s="218" t="s">
        <v>191</v>
      </c>
      <c r="AU141" s="218" t="s">
        <v>85</v>
      </c>
      <c r="AV141" s="13" t="s">
        <v>83</v>
      </c>
      <c r="AW141" s="13" t="s">
        <v>32</v>
      </c>
      <c r="AX141" s="13" t="s">
        <v>75</v>
      </c>
      <c r="AY141" s="218" t="s">
        <v>145</v>
      </c>
    </row>
    <row r="142" spans="1:65" s="14" customFormat="1">
      <c r="B142" s="219"/>
      <c r="C142" s="220"/>
      <c r="D142" s="210" t="s">
        <v>191</v>
      </c>
      <c r="E142" s="221" t="s">
        <v>172</v>
      </c>
      <c r="F142" s="222" t="s">
        <v>223</v>
      </c>
      <c r="G142" s="220"/>
      <c r="H142" s="223">
        <v>1836</v>
      </c>
      <c r="I142" s="224"/>
      <c r="J142" s="220"/>
      <c r="K142" s="220"/>
      <c r="L142" s="225"/>
      <c r="M142" s="226"/>
      <c r="N142" s="227"/>
      <c r="O142" s="227"/>
      <c r="P142" s="227"/>
      <c r="Q142" s="227"/>
      <c r="R142" s="227"/>
      <c r="S142" s="227"/>
      <c r="T142" s="228"/>
      <c r="AT142" s="229" t="s">
        <v>191</v>
      </c>
      <c r="AU142" s="229" t="s">
        <v>85</v>
      </c>
      <c r="AV142" s="14" t="s">
        <v>85</v>
      </c>
      <c r="AW142" s="14" t="s">
        <v>32</v>
      </c>
      <c r="AX142" s="14" t="s">
        <v>83</v>
      </c>
      <c r="AY142" s="229" t="s">
        <v>145</v>
      </c>
    </row>
    <row r="143" spans="1:65" s="2" customFormat="1" ht="24.2" customHeight="1">
      <c r="A143" s="34"/>
      <c r="B143" s="35"/>
      <c r="C143" s="241" t="s">
        <v>8</v>
      </c>
      <c r="D143" s="241" t="s">
        <v>218</v>
      </c>
      <c r="E143" s="242" t="s">
        <v>224</v>
      </c>
      <c r="F143" s="243" t="s">
        <v>225</v>
      </c>
      <c r="G143" s="244" t="s">
        <v>173</v>
      </c>
      <c r="H143" s="245">
        <v>1836</v>
      </c>
      <c r="I143" s="246"/>
      <c r="J143" s="247">
        <f>ROUND(I143*H143,2)</f>
        <v>0</v>
      </c>
      <c r="K143" s="248"/>
      <c r="L143" s="39"/>
      <c r="M143" s="249" t="s">
        <v>1</v>
      </c>
      <c r="N143" s="250" t="s">
        <v>40</v>
      </c>
      <c r="O143" s="71"/>
      <c r="P143" s="198">
        <f>O143*H143</f>
        <v>0</v>
      </c>
      <c r="Q143" s="198">
        <v>0</v>
      </c>
      <c r="R143" s="198">
        <f>Q143*H143</f>
        <v>0</v>
      </c>
      <c r="S143" s="198">
        <v>0</v>
      </c>
      <c r="T143" s="199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200" t="s">
        <v>151</v>
      </c>
      <c r="AT143" s="200" t="s">
        <v>218</v>
      </c>
      <c r="AU143" s="200" t="s">
        <v>85</v>
      </c>
      <c r="AY143" s="17" t="s">
        <v>145</v>
      </c>
      <c r="BE143" s="201">
        <f>IF(N143="základní",J143,0)</f>
        <v>0</v>
      </c>
      <c r="BF143" s="201">
        <f>IF(N143="snížená",J143,0)</f>
        <v>0</v>
      </c>
      <c r="BG143" s="201">
        <f>IF(N143="zákl. přenesená",J143,0)</f>
        <v>0</v>
      </c>
      <c r="BH143" s="201">
        <f>IF(N143="sníž. přenesená",J143,0)</f>
        <v>0</v>
      </c>
      <c r="BI143" s="201">
        <f>IF(N143="nulová",J143,0)</f>
        <v>0</v>
      </c>
      <c r="BJ143" s="17" t="s">
        <v>83</v>
      </c>
      <c r="BK143" s="201">
        <f>ROUND(I143*H143,2)</f>
        <v>0</v>
      </c>
      <c r="BL143" s="17" t="s">
        <v>151</v>
      </c>
      <c r="BM143" s="200" t="s">
        <v>226</v>
      </c>
    </row>
    <row r="144" spans="1:65" s="14" customFormat="1">
      <c r="B144" s="219"/>
      <c r="C144" s="220"/>
      <c r="D144" s="210" t="s">
        <v>191</v>
      </c>
      <c r="E144" s="221" t="s">
        <v>1</v>
      </c>
      <c r="F144" s="222" t="s">
        <v>172</v>
      </c>
      <c r="G144" s="220"/>
      <c r="H144" s="223">
        <v>1836</v>
      </c>
      <c r="I144" s="224"/>
      <c r="J144" s="220"/>
      <c r="K144" s="220"/>
      <c r="L144" s="225"/>
      <c r="M144" s="226"/>
      <c r="N144" s="227"/>
      <c r="O144" s="227"/>
      <c r="P144" s="227"/>
      <c r="Q144" s="227"/>
      <c r="R144" s="227"/>
      <c r="S144" s="227"/>
      <c r="T144" s="228"/>
      <c r="AT144" s="229" t="s">
        <v>191</v>
      </c>
      <c r="AU144" s="229" t="s">
        <v>85</v>
      </c>
      <c r="AV144" s="14" t="s">
        <v>85</v>
      </c>
      <c r="AW144" s="14" t="s">
        <v>32</v>
      </c>
      <c r="AX144" s="14" t="s">
        <v>83</v>
      </c>
      <c r="AY144" s="229" t="s">
        <v>145</v>
      </c>
    </row>
    <row r="145" spans="1:65" s="2" customFormat="1" ht="24.2" customHeight="1">
      <c r="A145" s="34"/>
      <c r="B145" s="35"/>
      <c r="C145" s="241" t="s">
        <v>227</v>
      </c>
      <c r="D145" s="241" t="s">
        <v>218</v>
      </c>
      <c r="E145" s="242" t="s">
        <v>228</v>
      </c>
      <c r="F145" s="243" t="s">
        <v>229</v>
      </c>
      <c r="G145" s="244" t="s">
        <v>149</v>
      </c>
      <c r="H145" s="245">
        <v>1</v>
      </c>
      <c r="I145" s="246"/>
      <c r="J145" s="247">
        <f>ROUND(I145*H145,2)</f>
        <v>0</v>
      </c>
      <c r="K145" s="248"/>
      <c r="L145" s="39"/>
      <c r="M145" s="251" t="s">
        <v>1</v>
      </c>
      <c r="N145" s="252" t="s">
        <v>40</v>
      </c>
      <c r="O145" s="204"/>
      <c r="P145" s="205">
        <f>O145*H145</f>
        <v>0</v>
      </c>
      <c r="Q145" s="205">
        <v>0</v>
      </c>
      <c r="R145" s="205">
        <f>Q145*H145</f>
        <v>0</v>
      </c>
      <c r="S145" s="205">
        <v>0</v>
      </c>
      <c r="T145" s="206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200" t="s">
        <v>151</v>
      </c>
      <c r="AT145" s="200" t="s">
        <v>218</v>
      </c>
      <c r="AU145" s="200" t="s">
        <v>85</v>
      </c>
      <c r="AY145" s="17" t="s">
        <v>145</v>
      </c>
      <c r="BE145" s="201">
        <f>IF(N145="základní",J145,0)</f>
        <v>0</v>
      </c>
      <c r="BF145" s="201">
        <f>IF(N145="snížená",J145,0)</f>
        <v>0</v>
      </c>
      <c r="BG145" s="201">
        <f>IF(N145="zákl. přenesená",J145,0)</f>
        <v>0</v>
      </c>
      <c r="BH145" s="201">
        <f>IF(N145="sníž. přenesená",J145,0)</f>
        <v>0</v>
      </c>
      <c r="BI145" s="201">
        <f>IF(N145="nulová",J145,0)</f>
        <v>0</v>
      </c>
      <c r="BJ145" s="17" t="s">
        <v>83</v>
      </c>
      <c r="BK145" s="201">
        <f>ROUND(I145*H145,2)</f>
        <v>0</v>
      </c>
      <c r="BL145" s="17" t="s">
        <v>151</v>
      </c>
      <c r="BM145" s="200" t="s">
        <v>230</v>
      </c>
    </row>
    <row r="146" spans="1:65" s="2" customFormat="1" ht="6.95" customHeight="1">
      <c r="A146" s="34"/>
      <c r="B146" s="54"/>
      <c r="C146" s="55"/>
      <c r="D146" s="55"/>
      <c r="E146" s="55"/>
      <c r="F146" s="55"/>
      <c r="G146" s="55"/>
      <c r="H146" s="55"/>
      <c r="I146" s="55"/>
      <c r="J146" s="55"/>
      <c r="K146" s="55"/>
      <c r="L146" s="39"/>
      <c r="M146" s="34"/>
      <c r="O146" s="34"/>
      <c r="P146" s="34"/>
      <c r="Q146" s="34"/>
      <c r="R146" s="34"/>
      <c r="S146" s="34"/>
      <c r="T146" s="34"/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</row>
  </sheetData>
  <sheetProtection algorithmName="SHA-512" hashValue="sXfHNSWUo34SXbMSVKHRus4787N9KbQF6IqtTGkwlthC8/R/+DIFJbmwu6QB7IilHTPoghUBnRA1mbu2bJme5A==" saltValue="l+5yjbtEqkao23xqjlBIQfTZvMoDkFwDeu1E89gaAqVwDuRJjiuUMpxZqS9mPgwBfSxkJaEvgn1M3mLso5KlDw==" spinCount="100000" sheet="1" objects="1" scenarios="1" formatColumns="0" formatRows="0" autoFilter="0"/>
  <autoFilter ref="C117:K145"/>
  <mergeCells count="9">
    <mergeCell ref="E87:H87"/>
    <mergeCell ref="E108:H108"/>
    <mergeCell ref="E110:H110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506"/>
  <sheetViews>
    <sheetView showGridLines="0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56" s="1" customFormat="1" ht="36.950000000000003" customHeight="1">
      <c r="L2" s="279"/>
      <c r="M2" s="279"/>
      <c r="N2" s="279"/>
      <c r="O2" s="279"/>
      <c r="P2" s="279"/>
      <c r="Q2" s="279"/>
      <c r="R2" s="279"/>
      <c r="S2" s="279"/>
      <c r="T2" s="279"/>
      <c r="U2" s="279"/>
      <c r="V2" s="279"/>
      <c r="AT2" s="17" t="s">
        <v>91</v>
      </c>
      <c r="AZ2" s="207" t="s">
        <v>231</v>
      </c>
      <c r="BA2" s="207" t="s">
        <v>231</v>
      </c>
      <c r="BB2" s="207" t="s">
        <v>232</v>
      </c>
      <c r="BC2" s="207" t="s">
        <v>233</v>
      </c>
      <c r="BD2" s="207" t="s">
        <v>85</v>
      </c>
    </row>
    <row r="3" spans="1:56" s="1" customFormat="1" ht="6.95" customHeight="1">
      <c r="B3" s="108"/>
      <c r="C3" s="109"/>
      <c r="D3" s="109"/>
      <c r="E3" s="109"/>
      <c r="F3" s="109"/>
      <c r="G3" s="109"/>
      <c r="H3" s="109"/>
      <c r="I3" s="109"/>
      <c r="J3" s="109"/>
      <c r="K3" s="109"/>
      <c r="L3" s="20"/>
      <c r="AT3" s="17" t="s">
        <v>85</v>
      </c>
      <c r="AZ3" s="207" t="s">
        <v>234</v>
      </c>
      <c r="BA3" s="207" t="s">
        <v>234</v>
      </c>
      <c r="BB3" s="207" t="s">
        <v>232</v>
      </c>
      <c r="BC3" s="207" t="s">
        <v>235</v>
      </c>
      <c r="BD3" s="207" t="s">
        <v>85</v>
      </c>
    </row>
    <row r="4" spans="1:56" s="1" customFormat="1" ht="24.95" customHeight="1">
      <c r="B4" s="20"/>
      <c r="D4" s="110" t="s">
        <v>119</v>
      </c>
      <c r="L4" s="20"/>
      <c r="M4" s="111" t="s">
        <v>10</v>
      </c>
      <c r="AT4" s="17" t="s">
        <v>4</v>
      </c>
      <c r="AZ4" s="207" t="s">
        <v>236</v>
      </c>
      <c r="BA4" s="207" t="s">
        <v>236</v>
      </c>
      <c r="BB4" s="207" t="s">
        <v>232</v>
      </c>
      <c r="BC4" s="207" t="s">
        <v>237</v>
      </c>
      <c r="BD4" s="207" t="s">
        <v>85</v>
      </c>
    </row>
    <row r="5" spans="1:56" s="1" customFormat="1" ht="6.95" customHeight="1">
      <c r="B5" s="20"/>
      <c r="L5" s="20"/>
      <c r="AZ5" s="207" t="s">
        <v>238</v>
      </c>
      <c r="BA5" s="207" t="s">
        <v>238</v>
      </c>
      <c r="BB5" s="207" t="s">
        <v>173</v>
      </c>
      <c r="BC5" s="207" t="s">
        <v>239</v>
      </c>
      <c r="BD5" s="207" t="s">
        <v>85</v>
      </c>
    </row>
    <row r="6" spans="1:56" s="1" customFormat="1" ht="12" customHeight="1">
      <c r="B6" s="20"/>
      <c r="D6" s="112" t="s">
        <v>16</v>
      </c>
      <c r="L6" s="20"/>
      <c r="AZ6" s="207" t="s">
        <v>240</v>
      </c>
      <c r="BA6" s="207" t="s">
        <v>240</v>
      </c>
      <c r="BB6" s="207" t="s">
        <v>241</v>
      </c>
      <c r="BC6" s="207" t="s">
        <v>242</v>
      </c>
      <c r="BD6" s="207" t="s">
        <v>85</v>
      </c>
    </row>
    <row r="7" spans="1:56" s="1" customFormat="1" ht="16.5" customHeight="1">
      <c r="B7" s="20"/>
      <c r="E7" s="314" t="str">
        <f>'Rekapitulace stavby'!K6</f>
        <v>Výškovická ul. prostor mezi ul. Svornosti a Čujkovova, Ostrava-Jih</v>
      </c>
      <c r="F7" s="315"/>
      <c r="G7" s="315"/>
      <c r="H7" s="315"/>
      <c r="L7" s="20"/>
      <c r="AZ7" s="207" t="s">
        <v>243</v>
      </c>
      <c r="BA7" s="207" t="s">
        <v>243</v>
      </c>
      <c r="BB7" s="207" t="s">
        <v>232</v>
      </c>
      <c r="BC7" s="207" t="s">
        <v>244</v>
      </c>
      <c r="BD7" s="207" t="s">
        <v>85</v>
      </c>
    </row>
    <row r="8" spans="1:56" s="2" customFormat="1" ht="12" customHeight="1">
      <c r="A8" s="34"/>
      <c r="B8" s="39"/>
      <c r="C8" s="34"/>
      <c r="D8" s="112" t="s">
        <v>120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  <c r="AZ8" s="207" t="s">
        <v>245</v>
      </c>
      <c r="BA8" s="207" t="s">
        <v>245</v>
      </c>
      <c r="BB8" s="207" t="s">
        <v>232</v>
      </c>
      <c r="BC8" s="207" t="s">
        <v>246</v>
      </c>
      <c r="BD8" s="207" t="s">
        <v>85</v>
      </c>
    </row>
    <row r="9" spans="1:56" s="2" customFormat="1" ht="16.5" customHeight="1">
      <c r="A9" s="34"/>
      <c r="B9" s="39"/>
      <c r="C9" s="34"/>
      <c r="D9" s="34"/>
      <c r="E9" s="316" t="s">
        <v>247</v>
      </c>
      <c r="F9" s="317"/>
      <c r="G9" s="317"/>
      <c r="H9" s="317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  <c r="AZ9" s="207" t="s">
        <v>248</v>
      </c>
      <c r="BA9" s="207" t="s">
        <v>248</v>
      </c>
      <c r="BB9" s="207" t="s">
        <v>232</v>
      </c>
      <c r="BC9" s="207" t="s">
        <v>249</v>
      </c>
      <c r="BD9" s="207" t="s">
        <v>85</v>
      </c>
    </row>
    <row r="10" spans="1:56" s="2" customFormat="1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  <c r="AZ10" s="207" t="s">
        <v>250</v>
      </c>
      <c r="BA10" s="207" t="s">
        <v>250</v>
      </c>
      <c r="BB10" s="207" t="s">
        <v>232</v>
      </c>
      <c r="BC10" s="207" t="s">
        <v>251</v>
      </c>
      <c r="BD10" s="207" t="s">
        <v>85</v>
      </c>
    </row>
    <row r="11" spans="1:56" s="2" customFormat="1" ht="12" customHeight="1">
      <c r="A11" s="34"/>
      <c r="B11" s="39"/>
      <c r="C11" s="34"/>
      <c r="D11" s="112" t="s">
        <v>18</v>
      </c>
      <c r="E11" s="34"/>
      <c r="F11" s="113" t="s">
        <v>1</v>
      </c>
      <c r="G11" s="34"/>
      <c r="H11" s="34"/>
      <c r="I11" s="112" t="s">
        <v>19</v>
      </c>
      <c r="J11" s="113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  <c r="AZ11" s="207" t="s">
        <v>252</v>
      </c>
      <c r="BA11" s="207" t="s">
        <v>252</v>
      </c>
      <c r="BB11" s="207" t="s">
        <v>232</v>
      </c>
      <c r="BC11" s="207" t="s">
        <v>253</v>
      </c>
      <c r="BD11" s="207" t="s">
        <v>85</v>
      </c>
    </row>
    <row r="12" spans="1:56" s="2" customFormat="1" ht="12" customHeight="1">
      <c r="A12" s="34"/>
      <c r="B12" s="39"/>
      <c r="C12" s="34"/>
      <c r="D12" s="112" t="s">
        <v>20</v>
      </c>
      <c r="E12" s="34"/>
      <c r="F12" s="113" t="s">
        <v>21</v>
      </c>
      <c r="G12" s="34"/>
      <c r="H12" s="34"/>
      <c r="I12" s="112" t="s">
        <v>22</v>
      </c>
      <c r="J12" s="114" t="str">
        <f>'Rekapitulace stavby'!AN8</f>
        <v>27. 10. 2021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  <c r="AZ12" s="207" t="s">
        <v>254</v>
      </c>
      <c r="BA12" s="207" t="s">
        <v>254</v>
      </c>
      <c r="BB12" s="207" t="s">
        <v>232</v>
      </c>
      <c r="BC12" s="207" t="s">
        <v>255</v>
      </c>
      <c r="BD12" s="207" t="s">
        <v>85</v>
      </c>
    </row>
    <row r="13" spans="1:5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  <c r="AZ13" s="207" t="s">
        <v>256</v>
      </c>
      <c r="BA13" s="207" t="s">
        <v>256</v>
      </c>
      <c r="BB13" s="207" t="s">
        <v>173</v>
      </c>
      <c r="BC13" s="207" t="s">
        <v>257</v>
      </c>
      <c r="BD13" s="207" t="s">
        <v>85</v>
      </c>
    </row>
    <row r="14" spans="1:56" s="2" customFormat="1" ht="12" customHeight="1">
      <c r="A14" s="34"/>
      <c r="B14" s="39"/>
      <c r="C14" s="34"/>
      <c r="D14" s="112" t="s">
        <v>24</v>
      </c>
      <c r="E14" s="34"/>
      <c r="F14" s="34"/>
      <c r="G14" s="34"/>
      <c r="H14" s="34"/>
      <c r="I14" s="112" t="s">
        <v>25</v>
      </c>
      <c r="J14" s="113" t="s">
        <v>1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Z14" s="207" t="s">
        <v>258</v>
      </c>
      <c r="BA14" s="207" t="s">
        <v>258</v>
      </c>
      <c r="BB14" s="207" t="s">
        <v>241</v>
      </c>
      <c r="BC14" s="207" t="s">
        <v>259</v>
      </c>
      <c r="BD14" s="207" t="s">
        <v>85</v>
      </c>
    </row>
    <row r="15" spans="1:56" s="2" customFormat="1" ht="18" customHeight="1">
      <c r="A15" s="34"/>
      <c r="B15" s="39"/>
      <c r="C15" s="34"/>
      <c r="D15" s="34"/>
      <c r="E15" s="113" t="s">
        <v>26</v>
      </c>
      <c r="F15" s="34"/>
      <c r="G15" s="34"/>
      <c r="H15" s="34"/>
      <c r="I15" s="112" t="s">
        <v>27</v>
      </c>
      <c r="J15" s="113" t="s">
        <v>1</v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  <c r="AZ15" s="207" t="s">
        <v>260</v>
      </c>
      <c r="BA15" s="207" t="s">
        <v>260</v>
      </c>
      <c r="BB15" s="207" t="s">
        <v>173</v>
      </c>
      <c r="BC15" s="207" t="s">
        <v>261</v>
      </c>
      <c r="BD15" s="207" t="s">
        <v>85</v>
      </c>
    </row>
    <row r="16" spans="1:5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  <c r="AZ16" s="207" t="s">
        <v>262</v>
      </c>
      <c r="BA16" s="207" t="s">
        <v>262</v>
      </c>
      <c r="BB16" s="207" t="s">
        <v>241</v>
      </c>
      <c r="BC16" s="207" t="s">
        <v>263</v>
      </c>
      <c r="BD16" s="207" t="s">
        <v>85</v>
      </c>
    </row>
    <row r="17" spans="1:56" s="2" customFormat="1" ht="12" customHeight="1">
      <c r="A17" s="34"/>
      <c r="B17" s="39"/>
      <c r="C17" s="34"/>
      <c r="D17" s="112" t="s">
        <v>28</v>
      </c>
      <c r="E17" s="34"/>
      <c r="F17" s="34"/>
      <c r="G17" s="34"/>
      <c r="H17" s="34"/>
      <c r="I17" s="112" t="s">
        <v>25</v>
      </c>
      <c r="J17" s="30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  <c r="AZ17" s="207" t="s">
        <v>264</v>
      </c>
      <c r="BA17" s="207" t="s">
        <v>264</v>
      </c>
      <c r="BB17" s="207" t="s">
        <v>241</v>
      </c>
      <c r="BC17" s="207" t="s">
        <v>265</v>
      </c>
      <c r="BD17" s="207" t="s">
        <v>85</v>
      </c>
    </row>
    <row r="18" spans="1:56" s="2" customFormat="1" ht="18" customHeight="1">
      <c r="A18" s="34"/>
      <c r="B18" s="39"/>
      <c r="C18" s="34"/>
      <c r="D18" s="34"/>
      <c r="E18" s="318" t="str">
        <f>'Rekapitulace stavby'!E14</f>
        <v>Vyplň údaj</v>
      </c>
      <c r="F18" s="319"/>
      <c r="G18" s="319"/>
      <c r="H18" s="319"/>
      <c r="I18" s="112" t="s">
        <v>27</v>
      </c>
      <c r="J18" s="30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  <c r="AZ18" s="207" t="s">
        <v>266</v>
      </c>
      <c r="BA18" s="207" t="s">
        <v>266</v>
      </c>
      <c r="BB18" s="207" t="s">
        <v>232</v>
      </c>
      <c r="BC18" s="207" t="s">
        <v>267</v>
      </c>
      <c r="BD18" s="207" t="s">
        <v>85</v>
      </c>
    </row>
    <row r="19" spans="1:56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  <c r="AZ19" s="207" t="s">
        <v>268</v>
      </c>
      <c r="BA19" s="207" t="s">
        <v>268</v>
      </c>
      <c r="BB19" s="207" t="s">
        <v>232</v>
      </c>
      <c r="BC19" s="207" t="s">
        <v>209</v>
      </c>
      <c r="BD19" s="207" t="s">
        <v>85</v>
      </c>
    </row>
    <row r="20" spans="1:56" s="2" customFormat="1" ht="12" customHeight="1">
      <c r="A20" s="34"/>
      <c r="B20" s="39"/>
      <c r="C20" s="34"/>
      <c r="D20" s="112" t="s">
        <v>30</v>
      </c>
      <c r="E20" s="34"/>
      <c r="F20" s="34"/>
      <c r="G20" s="34"/>
      <c r="H20" s="34"/>
      <c r="I20" s="112" t="s">
        <v>25</v>
      </c>
      <c r="J20" s="113" t="s">
        <v>1</v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  <c r="AZ20" s="207" t="s">
        <v>269</v>
      </c>
      <c r="BA20" s="207" t="s">
        <v>269</v>
      </c>
      <c r="BB20" s="207" t="s">
        <v>232</v>
      </c>
      <c r="BC20" s="207" t="s">
        <v>270</v>
      </c>
      <c r="BD20" s="207" t="s">
        <v>85</v>
      </c>
    </row>
    <row r="21" spans="1:56" s="2" customFormat="1" ht="18" customHeight="1">
      <c r="A21" s="34"/>
      <c r="B21" s="39"/>
      <c r="C21" s="34"/>
      <c r="D21" s="34"/>
      <c r="E21" s="113" t="s">
        <v>31</v>
      </c>
      <c r="F21" s="34"/>
      <c r="G21" s="34"/>
      <c r="H21" s="34"/>
      <c r="I21" s="112" t="s">
        <v>27</v>
      </c>
      <c r="J21" s="113" t="s">
        <v>1</v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  <c r="AZ21" s="207" t="s">
        <v>271</v>
      </c>
      <c r="BA21" s="207" t="s">
        <v>271</v>
      </c>
      <c r="BB21" s="207" t="s">
        <v>232</v>
      </c>
      <c r="BC21" s="207" t="s">
        <v>272</v>
      </c>
      <c r="BD21" s="207" t="s">
        <v>85</v>
      </c>
    </row>
    <row r="22" spans="1:56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  <c r="AZ22" s="207" t="s">
        <v>273</v>
      </c>
      <c r="BA22" s="207" t="s">
        <v>273</v>
      </c>
      <c r="BB22" s="207" t="s">
        <v>241</v>
      </c>
      <c r="BC22" s="207" t="s">
        <v>274</v>
      </c>
      <c r="BD22" s="207" t="s">
        <v>85</v>
      </c>
    </row>
    <row r="23" spans="1:56" s="2" customFormat="1" ht="12" customHeight="1">
      <c r="A23" s="34"/>
      <c r="B23" s="39"/>
      <c r="C23" s="34"/>
      <c r="D23" s="112" t="s">
        <v>33</v>
      </c>
      <c r="E23" s="34"/>
      <c r="F23" s="34"/>
      <c r="G23" s="34"/>
      <c r="H23" s="34"/>
      <c r="I23" s="112" t="s">
        <v>25</v>
      </c>
      <c r="J23" s="113" t="s">
        <v>1</v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Z23" s="207" t="s">
        <v>275</v>
      </c>
      <c r="BA23" s="207" t="s">
        <v>275</v>
      </c>
      <c r="BB23" s="207" t="s">
        <v>232</v>
      </c>
      <c r="BC23" s="207" t="s">
        <v>276</v>
      </c>
      <c r="BD23" s="207" t="s">
        <v>85</v>
      </c>
    </row>
    <row r="24" spans="1:56" s="2" customFormat="1" ht="18" customHeight="1">
      <c r="A24" s="34"/>
      <c r="B24" s="39"/>
      <c r="C24" s="34"/>
      <c r="D24" s="34"/>
      <c r="E24" s="113" t="s">
        <v>31</v>
      </c>
      <c r="F24" s="34"/>
      <c r="G24" s="34"/>
      <c r="H24" s="34"/>
      <c r="I24" s="112" t="s">
        <v>27</v>
      </c>
      <c r="J24" s="113" t="s">
        <v>1</v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  <c r="AZ24" s="207" t="s">
        <v>277</v>
      </c>
      <c r="BA24" s="207" t="s">
        <v>277</v>
      </c>
      <c r="BB24" s="207" t="s">
        <v>173</v>
      </c>
      <c r="BC24" s="207" t="s">
        <v>278</v>
      </c>
      <c r="BD24" s="207" t="s">
        <v>85</v>
      </c>
    </row>
    <row r="25" spans="1:56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Z25" s="207" t="s">
        <v>279</v>
      </c>
      <c r="BA25" s="207" t="s">
        <v>279</v>
      </c>
      <c r="BB25" s="207" t="s">
        <v>232</v>
      </c>
      <c r="BC25" s="207" t="s">
        <v>280</v>
      </c>
      <c r="BD25" s="207" t="s">
        <v>85</v>
      </c>
    </row>
    <row r="26" spans="1:56" s="2" customFormat="1" ht="12" customHeight="1">
      <c r="A26" s="34"/>
      <c r="B26" s="39"/>
      <c r="C26" s="34"/>
      <c r="D26" s="112" t="s">
        <v>34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  <c r="AZ26" s="207" t="s">
        <v>281</v>
      </c>
      <c r="BA26" s="207" t="s">
        <v>281</v>
      </c>
      <c r="BB26" s="207" t="s">
        <v>232</v>
      </c>
      <c r="BC26" s="207" t="s">
        <v>282</v>
      </c>
      <c r="BD26" s="207" t="s">
        <v>85</v>
      </c>
    </row>
    <row r="27" spans="1:56" s="8" customFormat="1" ht="16.5" customHeight="1">
      <c r="A27" s="115"/>
      <c r="B27" s="116"/>
      <c r="C27" s="115"/>
      <c r="D27" s="115"/>
      <c r="E27" s="320" t="s">
        <v>1</v>
      </c>
      <c r="F27" s="320"/>
      <c r="G27" s="320"/>
      <c r="H27" s="320"/>
      <c r="I27" s="115"/>
      <c r="J27" s="115"/>
      <c r="K27" s="115"/>
      <c r="L27" s="117"/>
      <c r="S27" s="115"/>
      <c r="T27" s="115"/>
      <c r="U27" s="115"/>
      <c r="V27" s="115"/>
      <c r="W27" s="115"/>
      <c r="X27" s="115"/>
      <c r="Y27" s="115"/>
      <c r="Z27" s="115"/>
      <c r="AA27" s="115"/>
      <c r="AB27" s="115"/>
      <c r="AC27" s="115"/>
      <c r="AD27" s="115"/>
      <c r="AE27" s="115"/>
    </row>
    <row r="28" spans="1:56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56" s="2" customFormat="1" ht="6.95" customHeight="1">
      <c r="A29" s="34"/>
      <c r="B29" s="39"/>
      <c r="C29" s="34"/>
      <c r="D29" s="118"/>
      <c r="E29" s="118"/>
      <c r="F29" s="118"/>
      <c r="G29" s="118"/>
      <c r="H29" s="118"/>
      <c r="I29" s="118"/>
      <c r="J29" s="118"/>
      <c r="K29" s="118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56" s="2" customFormat="1" ht="25.35" customHeight="1">
      <c r="A30" s="34"/>
      <c r="B30" s="39"/>
      <c r="C30" s="34"/>
      <c r="D30" s="119" t="s">
        <v>35</v>
      </c>
      <c r="E30" s="34"/>
      <c r="F30" s="34"/>
      <c r="G30" s="34"/>
      <c r="H30" s="34"/>
      <c r="I30" s="34"/>
      <c r="J30" s="120">
        <f>ROUND(J132,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56" s="2" customFormat="1" ht="6.95" customHeight="1">
      <c r="A31" s="34"/>
      <c r="B31" s="39"/>
      <c r="C31" s="34"/>
      <c r="D31" s="118"/>
      <c r="E31" s="118"/>
      <c r="F31" s="118"/>
      <c r="G31" s="118"/>
      <c r="H31" s="118"/>
      <c r="I31" s="118"/>
      <c r="J31" s="118"/>
      <c r="K31" s="118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56" s="2" customFormat="1" ht="14.45" customHeight="1">
      <c r="A32" s="34"/>
      <c r="B32" s="39"/>
      <c r="C32" s="34"/>
      <c r="D32" s="34"/>
      <c r="E32" s="34"/>
      <c r="F32" s="121" t="s">
        <v>37</v>
      </c>
      <c r="G32" s="34"/>
      <c r="H32" s="34"/>
      <c r="I32" s="121" t="s">
        <v>36</v>
      </c>
      <c r="J32" s="121" t="s">
        <v>38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22" t="s">
        <v>39</v>
      </c>
      <c r="E33" s="112" t="s">
        <v>40</v>
      </c>
      <c r="F33" s="123">
        <f>ROUND((SUM(BE132:BE505)),  2)</f>
        <v>0</v>
      </c>
      <c r="G33" s="34"/>
      <c r="H33" s="34"/>
      <c r="I33" s="124">
        <v>0.21</v>
      </c>
      <c r="J33" s="123">
        <f>ROUND(((SUM(BE132:BE505))*I33),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12" t="s">
        <v>41</v>
      </c>
      <c r="F34" s="123">
        <f>ROUND((SUM(BF132:BF505)),  2)</f>
        <v>0</v>
      </c>
      <c r="G34" s="34"/>
      <c r="H34" s="34"/>
      <c r="I34" s="124">
        <v>0.15</v>
      </c>
      <c r="J34" s="123">
        <f>ROUND(((SUM(BF132:BF505))*I34),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12" t="s">
        <v>42</v>
      </c>
      <c r="F35" s="123">
        <f>ROUND((SUM(BG132:BG505)),  2)</f>
        <v>0</v>
      </c>
      <c r="G35" s="34"/>
      <c r="H35" s="34"/>
      <c r="I35" s="124">
        <v>0.21</v>
      </c>
      <c r="J35" s="123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12" t="s">
        <v>43</v>
      </c>
      <c r="F36" s="123">
        <f>ROUND((SUM(BH132:BH505)),  2)</f>
        <v>0</v>
      </c>
      <c r="G36" s="34"/>
      <c r="H36" s="34"/>
      <c r="I36" s="124">
        <v>0.15</v>
      </c>
      <c r="J36" s="123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2" t="s">
        <v>44</v>
      </c>
      <c r="F37" s="123">
        <f>ROUND((SUM(BI132:BI505)),  2)</f>
        <v>0</v>
      </c>
      <c r="G37" s="34"/>
      <c r="H37" s="34"/>
      <c r="I37" s="124">
        <v>0</v>
      </c>
      <c r="J37" s="123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25"/>
      <c r="D39" s="126" t="s">
        <v>45</v>
      </c>
      <c r="E39" s="127"/>
      <c r="F39" s="127"/>
      <c r="G39" s="128" t="s">
        <v>46</v>
      </c>
      <c r="H39" s="129" t="s">
        <v>47</v>
      </c>
      <c r="I39" s="127"/>
      <c r="J39" s="130">
        <f>SUM(J30:J37)</f>
        <v>0</v>
      </c>
      <c r="K39" s="131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1" customFormat="1" ht="14.45" customHeight="1">
      <c r="B41" s="20"/>
      <c r="L41" s="20"/>
    </row>
    <row r="42" spans="1:31" s="1" customFormat="1" ht="14.45" customHeight="1">
      <c r="B42" s="20"/>
      <c r="L42" s="20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51"/>
      <c r="D50" s="132" t="s">
        <v>48</v>
      </c>
      <c r="E50" s="133"/>
      <c r="F50" s="133"/>
      <c r="G50" s="132" t="s">
        <v>49</v>
      </c>
      <c r="H50" s="133"/>
      <c r="I50" s="133"/>
      <c r="J50" s="133"/>
      <c r="K50" s="133"/>
      <c r="L50" s="51"/>
    </row>
    <row r="51" spans="1:31">
      <c r="B51" s="20"/>
      <c r="L51" s="20"/>
    </row>
    <row r="52" spans="1:31">
      <c r="B52" s="20"/>
      <c r="L52" s="20"/>
    </row>
    <row r="53" spans="1:31">
      <c r="B53" s="20"/>
      <c r="L53" s="20"/>
    </row>
    <row r="54" spans="1:31">
      <c r="B54" s="20"/>
      <c r="L54" s="20"/>
    </row>
    <row r="55" spans="1:31">
      <c r="B55" s="20"/>
      <c r="L55" s="20"/>
    </row>
    <row r="56" spans="1:31">
      <c r="B56" s="20"/>
      <c r="L56" s="20"/>
    </row>
    <row r="57" spans="1:31">
      <c r="B57" s="20"/>
      <c r="L57" s="20"/>
    </row>
    <row r="58" spans="1:31">
      <c r="B58" s="20"/>
      <c r="L58" s="20"/>
    </row>
    <row r="59" spans="1:31">
      <c r="B59" s="20"/>
      <c r="L59" s="20"/>
    </row>
    <row r="60" spans="1:31">
      <c r="B60" s="20"/>
      <c r="L60" s="20"/>
    </row>
    <row r="61" spans="1:31" s="2" customFormat="1" ht="12.75">
      <c r="A61" s="34"/>
      <c r="B61" s="39"/>
      <c r="C61" s="34"/>
      <c r="D61" s="134" t="s">
        <v>50</v>
      </c>
      <c r="E61" s="135"/>
      <c r="F61" s="136" t="s">
        <v>51</v>
      </c>
      <c r="G61" s="134" t="s">
        <v>50</v>
      </c>
      <c r="H61" s="135"/>
      <c r="I61" s="135"/>
      <c r="J61" s="137" t="s">
        <v>51</v>
      </c>
      <c r="K61" s="135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>
      <c r="B62" s="20"/>
      <c r="L62" s="20"/>
    </row>
    <row r="63" spans="1:31">
      <c r="B63" s="20"/>
      <c r="L63" s="20"/>
    </row>
    <row r="64" spans="1:31">
      <c r="B64" s="20"/>
      <c r="L64" s="20"/>
    </row>
    <row r="65" spans="1:31" s="2" customFormat="1" ht="12.75">
      <c r="A65" s="34"/>
      <c r="B65" s="39"/>
      <c r="C65" s="34"/>
      <c r="D65" s="132" t="s">
        <v>52</v>
      </c>
      <c r="E65" s="138"/>
      <c r="F65" s="138"/>
      <c r="G65" s="132" t="s">
        <v>53</v>
      </c>
      <c r="H65" s="138"/>
      <c r="I65" s="138"/>
      <c r="J65" s="138"/>
      <c r="K65" s="138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>
      <c r="B66" s="20"/>
      <c r="L66" s="20"/>
    </row>
    <row r="67" spans="1:31">
      <c r="B67" s="20"/>
      <c r="L67" s="20"/>
    </row>
    <row r="68" spans="1:31">
      <c r="B68" s="20"/>
      <c r="L68" s="20"/>
    </row>
    <row r="69" spans="1:31">
      <c r="B69" s="20"/>
      <c r="L69" s="20"/>
    </row>
    <row r="70" spans="1:31">
      <c r="B70" s="20"/>
      <c r="L70" s="20"/>
    </row>
    <row r="71" spans="1:31">
      <c r="B71" s="20"/>
      <c r="L71" s="20"/>
    </row>
    <row r="72" spans="1:31">
      <c r="B72" s="20"/>
      <c r="L72" s="20"/>
    </row>
    <row r="73" spans="1:31">
      <c r="B73" s="20"/>
      <c r="L73" s="20"/>
    </row>
    <row r="74" spans="1:31">
      <c r="B74" s="20"/>
      <c r="L74" s="20"/>
    </row>
    <row r="75" spans="1:31">
      <c r="B75" s="20"/>
      <c r="L75" s="20"/>
    </row>
    <row r="76" spans="1:31" s="2" customFormat="1" ht="12.75">
      <c r="A76" s="34"/>
      <c r="B76" s="39"/>
      <c r="C76" s="34"/>
      <c r="D76" s="134" t="s">
        <v>50</v>
      </c>
      <c r="E76" s="135"/>
      <c r="F76" s="136" t="s">
        <v>51</v>
      </c>
      <c r="G76" s="134" t="s">
        <v>50</v>
      </c>
      <c r="H76" s="135"/>
      <c r="I76" s="135"/>
      <c r="J76" s="137" t="s">
        <v>51</v>
      </c>
      <c r="K76" s="135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39"/>
      <c r="C77" s="140"/>
      <c r="D77" s="140"/>
      <c r="E77" s="140"/>
      <c r="F77" s="140"/>
      <c r="G77" s="140"/>
      <c r="H77" s="140"/>
      <c r="I77" s="140"/>
      <c r="J77" s="140"/>
      <c r="K77" s="140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47" s="2" customFormat="1" ht="6.95" customHeight="1">
      <c r="A81" s="34"/>
      <c r="B81" s="141"/>
      <c r="C81" s="142"/>
      <c r="D81" s="142"/>
      <c r="E81" s="142"/>
      <c r="F81" s="142"/>
      <c r="G81" s="142"/>
      <c r="H81" s="142"/>
      <c r="I81" s="142"/>
      <c r="J81" s="142"/>
      <c r="K81" s="142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4.95" customHeight="1">
      <c r="A82" s="34"/>
      <c r="B82" s="35"/>
      <c r="C82" s="23" t="s">
        <v>122</v>
      </c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16.5" customHeight="1">
      <c r="A85" s="34"/>
      <c r="B85" s="35"/>
      <c r="C85" s="36"/>
      <c r="D85" s="36"/>
      <c r="E85" s="312" t="str">
        <f>E7</f>
        <v>Výškovická ul. prostor mezi ul. Svornosti a Čujkovova, Ostrava-Jih</v>
      </c>
      <c r="F85" s="313"/>
      <c r="G85" s="313"/>
      <c r="H85" s="313"/>
      <c r="I85" s="36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12" customHeight="1">
      <c r="A86" s="34"/>
      <c r="B86" s="35"/>
      <c r="C86" s="29" t="s">
        <v>120</v>
      </c>
      <c r="D86" s="36"/>
      <c r="E86" s="36"/>
      <c r="F86" s="36"/>
      <c r="G86" s="36"/>
      <c r="H86" s="36"/>
      <c r="I86" s="36"/>
      <c r="J86" s="36"/>
      <c r="K86" s="36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16.5" customHeight="1">
      <c r="A87" s="34"/>
      <c r="B87" s="35"/>
      <c r="C87" s="36"/>
      <c r="D87" s="36"/>
      <c r="E87" s="304" t="str">
        <f>E9</f>
        <v>003 - SO 101 KOMUNIKACE - uznatelné</v>
      </c>
      <c r="F87" s="311"/>
      <c r="G87" s="311"/>
      <c r="H87" s="311"/>
      <c r="I87" s="36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12" customHeight="1">
      <c r="A89" s="34"/>
      <c r="B89" s="35"/>
      <c r="C89" s="29" t="s">
        <v>20</v>
      </c>
      <c r="D89" s="36"/>
      <c r="E89" s="36"/>
      <c r="F89" s="27" t="str">
        <f>F12</f>
        <v>ul. Výškovická</v>
      </c>
      <c r="G89" s="36"/>
      <c r="H89" s="36"/>
      <c r="I89" s="29" t="s">
        <v>22</v>
      </c>
      <c r="J89" s="66" t="str">
        <f>IF(J12="","",J12)</f>
        <v>27. 10. 2021</v>
      </c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25.7" customHeight="1">
      <c r="A91" s="34"/>
      <c r="B91" s="35"/>
      <c r="C91" s="29" t="s">
        <v>24</v>
      </c>
      <c r="D91" s="36"/>
      <c r="E91" s="36"/>
      <c r="F91" s="27" t="str">
        <f>E15</f>
        <v>Městský obvod Ostrava – Jih</v>
      </c>
      <c r="G91" s="36"/>
      <c r="H91" s="36"/>
      <c r="I91" s="29" t="s">
        <v>30</v>
      </c>
      <c r="J91" s="32" t="str">
        <f>E21</f>
        <v>Ing. Bc. Roman Fildán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25.7" customHeight="1">
      <c r="A92" s="34"/>
      <c r="B92" s="35"/>
      <c r="C92" s="29" t="s">
        <v>28</v>
      </c>
      <c r="D92" s="36"/>
      <c r="E92" s="36"/>
      <c r="F92" s="27" t="str">
        <f>IF(E18="","",E18)</f>
        <v>Vyplň údaj</v>
      </c>
      <c r="G92" s="36"/>
      <c r="H92" s="36"/>
      <c r="I92" s="29" t="s">
        <v>33</v>
      </c>
      <c r="J92" s="32" t="str">
        <f>E24</f>
        <v>Ing. Bc. Roman Fildán</v>
      </c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35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9.25" customHeight="1">
      <c r="A94" s="34"/>
      <c r="B94" s="35"/>
      <c r="C94" s="143" t="s">
        <v>123</v>
      </c>
      <c r="D94" s="144"/>
      <c r="E94" s="144"/>
      <c r="F94" s="144"/>
      <c r="G94" s="144"/>
      <c r="H94" s="144"/>
      <c r="I94" s="144"/>
      <c r="J94" s="145" t="s">
        <v>124</v>
      </c>
      <c r="K94" s="144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47" s="2" customFormat="1" ht="22.9" customHeight="1">
      <c r="A96" s="34"/>
      <c r="B96" s="35"/>
      <c r="C96" s="146" t="s">
        <v>125</v>
      </c>
      <c r="D96" s="36"/>
      <c r="E96" s="36"/>
      <c r="F96" s="36"/>
      <c r="G96" s="36"/>
      <c r="H96" s="36"/>
      <c r="I96" s="36"/>
      <c r="J96" s="84">
        <f>J132</f>
        <v>0</v>
      </c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7" t="s">
        <v>126</v>
      </c>
    </row>
    <row r="97" spans="2:12" s="9" customFormat="1" ht="24.95" customHeight="1">
      <c r="B97" s="147"/>
      <c r="C97" s="148"/>
      <c r="D97" s="149" t="s">
        <v>127</v>
      </c>
      <c r="E97" s="150"/>
      <c r="F97" s="150"/>
      <c r="G97" s="150"/>
      <c r="H97" s="150"/>
      <c r="I97" s="150"/>
      <c r="J97" s="151">
        <f>J133</f>
        <v>0</v>
      </c>
      <c r="K97" s="148"/>
      <c r="L97" s="152"/>
    </row>
    <row r="98" spans="2:12" s="10" customFormat="1" ht="19.899999999999999" customHeight="1">
      <c r="B98" s="153"/>
      <c r="C98" s="154"/>
      <c r="D98" s="155" t="s">
        <v>283</v>
      </c>
      <c r="E98" s="156"/>
      <c r="F98" s="156"/>
      <c r="G98" s="156"/>
      <c r="H98" s="156"/>
      <c r="I98" s="156"/>
      <c r="J98" s="157">
        <f>J134</f>
        <v>0</v>
      </c>
      <c r="K98" s="154"/>
      <c r="L98" s="158"/>
    </row>
    <row r="99" spans="2:12" s="10" customFormat="1" ht="19.899999999999999" customHeight="1">
      <c r="B99" s="153"/>
      <c r="C99" s="154"/>
      <c r="D99" s="155" t="s">
        <v>284</v>
      </c>
      <c r="E99" s="156"/>
      <c r="F99" s="156"/>
      <c r="G99" s="156"/>
      <c r="H99" s="156"/>
      <c r="I99" s="156"/>
      <c r="J99" s="157">
        <f>J256</f>
        <v>0</v>
      </c>
      <c r="K99" s="154"/>
      <c r="L99" s="158"/>
    </row>
    <row r="100" spans="2:12" s="10" customFormat="1" ht="19.899999999999999" customHeight="1">
      <c r="B100" s="153"/>
      <c r="C100" s="154"/>
      <c r="D100" s="155" t="s">
        <v>285</v>
      </c>
      <c r="E100" s="156"/>
      <c r="F100" s="156"/>
      <c r="G100" s="156"/>
      <c r="H100" s="156"/>
      <c r="I100" s="156"/>
      <c r="J100" s="157">
        <f>J282</f>
        <v>0</v>
      </c>
      <c r="K100" s="154"/>
      <c r="L100" s="158"/>
    </row>
    <row r="101" spans="2:12" s="10" customFormat="1" ht="19.899999999999999" customHeight="1">
      <c r="B101" s="153"/>
      <c r="C101" s="154"/>
      <c r="D101" s="155" t="s">
        <v>286</v>
      </c>
      <c r="E101" s="156"/>
      <c r="F101" s="156"/>
      <c r="G101" s="156"/>
      <c r="H101" s="156"/>
      <c r="I101" s="156"/>
      <c r="J101" s="157">
        <f>J303</f>
        <v>0</v>
      </c>
      <c r="K101" s="154"/>
      <c r="L101" s="158"/>
    </row>
    <row r="102" spans="2:12" s="10" customFormat="1" ht="19.899999999999999" customHeight="1">
      <c r="B102" s="153"/>
      <c r="C102" s="154"/>
      <c r="D102" s="155" t="s">
        <v>287</v>
      </c>
      <c r="E102" s="156"/>
      <c r="F102" s="156"/>
      <c r="G102" s="156"/>
      <c r="H102" s="156"/>
      <c r="I102" s="156"/>
      <c r="J102" s="157">
        <f>J308</f>
        <v>0</v>
      </c>
      <c r="K102" s="154"/>
      <c r="L102" s="158"/>
    </row>
    <row r="103" spans="2:12" s="10" customFormat="1" ht="19.899999999999999" customHeight="1">
      <c r="B103" s="153"/>
      <c r="C103" s="154"/>
      <c r="D103" s="155" t="s">
        <v>288</v>
      </c>
      <c r="E103" s="156"/>
      <c r="F103" s="156"/>
      <c r="G103" s="156"/>
      <c r="H103" s="156"/>
      <c r="I103" s="156"/>
      <c r="J103" s="157">
        <f>J357</f>
        <v>0</v>
      </c>
      <c r="K103" s="154"/>
      <c r="L103" s="158"/>
    </row>
    <row r="104" spans="2:12" s="10" customFormat="1" ht="19.899999999999999" customHeight="1">
      <c r="B104" s="153"/>
      <c r="C104" s="154"/>
      <c r="D104" s="155" t="s">
        <v>289</v>
      </c>
      <c r="E104" s="156"/>
      <c r="F104" s="156"/>
      <c r="G104" s="156"/>
      <c r="H104" s="156"/>
      <c r="I104" s="156"/>
      <c r="J104" s="157">
        <f>J364</f>
        <v>0</v>
      </c>
      <c r="K104" s="154"/>
      <c r="L104" s="158"/>
    </row>
    <row r="105" spans="2:12" s="10" customFormat="1" ht="19.899999999999999" customHeight="1">
      <c r="B105" s="153"/>
      <c r="C105" s="154"/>
      <c r="D105" s="155" t="s">
        <v>290</v>
      </c>
      <c r="E105" s="156"/>
      <c r="F105" s="156"/>
      <c r="G105" s="156"/>
      <c r="H105" s="156"/>
      <c r="I105" s="156"/>
      <c r="J105" s="157">
        <f>J418</f>
        <v>0</v>
      </c>
      <c r="K105" s="154"/>
      <c r="L105" s="158"/>
    </row>
    <row r="106" spans="2:12" s="10" customFormat="1" ht="19.899999999999999" customHeight="1">
      <c r="B106" s="153"/>
      <c r="C106" s="154"/>
      <c r="D106" s="155" t="s">
        <v>291</v>
      </c>
      <c r="E106" s="156"/>
      <c r="F106" s="156"/>
      <c r="G106" s="156"/>
      <c r="H106" s="156"/>
      <c r="I106" s="156"/>
      <c r="J106" s="157">
        <f>J429</f>
        <v>0</v>
      </c>
      <c r="K106" s="154"/>
      <c r="L106" s="158"/>
    </row>
    <row r="107" spans="2:12" s="9" customFormat="1" ht="24.95" customHeight="1">
      <c r="B107" s="147"/>
      <c r="C107" s="148"/>
      <c r="D107" s="149" t="s">
        <v>292</v>
      </c>
      <c r="E107" s="150"/>
      <c r="F107" s="150"/>
      <c r="G107" s="150"/>
      <c r="H107" s="150"/>
      <c r="I107" s="150"/>
      <c r="J107" s="151">
        <f>J431</f>
        <v>0</v>
      </c>
      <c r="K107" s="148"/>
      <c r="L107" s="152"/>
    </row>
    <row r="108" spans="2:12" s="10" customFormat="1" ht="19.899999999999999" customHeight="1">
      <c r="B108" s="153"/>
      <c r="C108" s="154"/>
      <c r="D108" s="155" t="s">
        <v>293</v>
      </c>
      <c r="E108" s="156"/>
      <c r="F108" s="156"/>
      <c r="G108" s="156"/>
      <c r="H108" s="156"/>
      <c r="I108" s="156"/>
      <c r="J108" s="157">
        <f>J432</f>
        <v>0</v>
      </c>
      <c r="K108" s="154"/>
      <c r="L108" s="158"/>
    </row>
    <row r="109" spans="2:12" s="10" customFormat="1" ht="19.899999999999999" customHeight="1">
      <c r="B109" s="153"/>
      <c r="C109" s="154"/>
      <c r="D109" s="155" t="s">
        <v>294</v>
      </c>
      <c r="E109" s="156"/>
      <c r="F109" s="156"/>
      <c r="G109" s="156"/>
      <c r="H109" s="156"/>
      <c r="I109" s="156"/>
      <c r="J109" s="157">
        <f>J444</f>
        <v>0</v>
      </c>
      <c r="K109" s="154"/>
      <c r="L109" s="158"/>
    </row>
    <row r="110" spans="2:12" s="10" customFormat="1" ht="19.899999999999999" customHeight="1">
      <c r="B110" s="153"/>
      <c r="C110" s="154"/>
      <c r="D110" s="155" t="s">
        <v>295</v>
      </c>
      <c r="E110" s="156"/>
      <c r="F110" s="156"/>
      <c r="G110" s="156"/>
      <c r="H110" s="156"/>
      <c r="I110" s="156"/>
      <c r="J110" s="157">
        <f>J465</f>
        <v>0</v>
      </c>
      <c r="K110" s="154"/>
      <c r="L110" s="158"/>
    </row>
    <row r="111" spans="2:12" s="9" customFormat="1" ht="24.95" customHeight="1">
      <c r="B111" s="147"/>
      <c r="C111" s="148"/>
      <c r="D111" s="149" t="s">
        <v>296</v>
      </c>
      <c r="E111" s="150"/>
      <c r="F111" s="150"/>
      <c r="G111" s="150"/>
      <c r="H111" s="150"/>
      <c r="I111" s="150"/>
      <c r="J111" s="151">
        <f>J489</f>
        <v>0</v>
      </c>
      <c r="K111" s="148"/>
      <c r="L111" s="152"/>
    </row>
    <row r="112" spans="2:12" s="10" customFormat="1" ht="19.899999999999999" customHeight="1">
      <c r="B112" s="153"/>
      <c r="C112" s="154"/>
      <c r="D112" s="155" t="s">
        <v>297</v>
      </c>
      <c r="E112" s="156"/>
      <c r="F112" s="156"/>
      <c r="G112" s="156"/>
      <c r="H112" s="156"/>
      <c r="I112" s="156"/>
      <c r="J112" s="157">
        <f>J490</f>
        <v>0</v>
      </c>
      <c r="K112" s="154"/>
      <c r="L112" s="158"/>
    </row>
    <row r="113" spans="1:31" s="2" customFormat="1" ht="21.75" customHeight="1">
      <c r="A113" s="34"/>
      <c r="B113" s="35"/>
      <c r="C113" s="36"/>
      <c r="D113" s="36"/>
      <c r="E113" s="36"/>
      <c r="F113" s="36"/>
      <c r="G113" s="36"/>
      <c r="H113" s="36"/>
      <c r="I113" s="36"/>
      <c r="J113" s="36"/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31" s="2" customFormat="1" ht="6.95" customHeight="1">
      <c r="A114" s="34"/>
      <c r="B114" s="54"/>
      <c r="C114" s="55"/>
      <c r="D114" s="55"/>
      <c r="E114" s="55"/>
      <c r="F114" s="55"/>
      <c r="G114" s="55"/>
      <c r="H114" s="55"/>
      <c r="I114" s="55"/>
      <c r="J114" s="55"/>
      <c r="K114" s="55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8" spans="1:31" s="2" customFormat="1" ht="6.95" customHeight="1">
      <c r="A118" s="34"/>
      <c r="B118" s="56"/>
      <c r="C118" s="57"/>
      <c r="D118" s="57"/>
      <c r="E118" s="57"/>
      <c r="F118" s="57"/>
      <c r="G118" s="57"/>
      <c r="H118" s="57"/>
      <c r="I118" s="57"/>
      <c r="J118" s="57"/>
      <c r="K118" s="57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31" s="2" customFormat="1" ht="24.95" customHeight="1">
      <c r="A119" s="34"/>
      <c r="B119" s="35"/>
      <c r="C119" s="23" t="s">
        <v>129</v>
      </c>
      <c r="D119" s="36"/>
      <c r="E119" s="36"/>
      <c r="F119" s="36"/>
      <c r="G119" s="36"/>
      <c r="H119" s="36"/>
      <c r="I119" s="36"/>
      <c r="J119" s="36"/>
      <c r="K119" s="36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31" s="2" customFormat="1" ht="6.95" customHeight="1">
      <c r="A120" s="34"/>
      <c r="B120" s="35"/>
      <c r="C120" s="36"/>
      <c r="D120" s="36"/>
      <c r="E120" s="36"/>
      <c r="F120" s="36"/>
      <c r="G120" s="36"/>
      <c r="H120" s="36"/>
      <c r="I120" s="36"/>
      <c r="J120" s="36"/>
      <c r="K120" s="36"/>
      <c r="L120" s="51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pans="1:31" s="2" customFormat="1" ht="12" customHeight="1">
      <c r="A121" s="34"/>
      <c r="B121" s="35"/>
      <c r="C121" s="29" t="s">
        <v>16</v>
      </c>
      <c r="D121" s="36"/>
      <c r="E121" s="36"/>
      <c r="F121" s="36"/>
      <c r="G121" s="36"/>
      <c r="H121" s="36"/>
      <c r="I121" s="36"/>
      <c r="J121" s="36"/>
      <c r="K121" s="36"/>
      <c r="L121" s="51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pans="1:31" s="2" customFormat="1" ht="16.5" customHeight="1">
      <c r="A122" s="34"/>
      <c r="B122" s="35"/>
      <c r="C122" s="36"/>
      <c r="D122" s="36"/>
      <c r="E122" s="312" t="str">
        <f>E7</f>
        <v>Výškovická ul. prostor mezi ul. Svornosti a Čujkovova, Ostrava-Jih</v>
      </c>
      <c r="F122" s="313"/>
      <c r="G122" s="313"/>
      <c r="H122" s="313"/>
      <c r="I122" s="36"/>
      <c r="J122" s="36"/>
      <c r="K122" s="36"/>
      <c r="L122" s="51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pans="1:31" s="2" customFormat="1" ht="12" customHeight="1">
      <c r="A123" s="34"/>
      <c r="B123" s="35"/>
      <c r="C123" s="29" t="s">
        <v>120</v>
      </c>
      <c r="D123" s="36"/>
      <c r="E123" s="36"/>
      <c r="F123" s="36"/>
      <c r="G123" s="36"/>
      <c r="H123" s="36"/>
      <c r="I123" s="36"/>
      <c r="J123" s="36"/>
      <c r="K123" s="36"/>
      <c r="L123" s="51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</row>
    <row r="124" spans="1:31" s="2" customFormat="1" ht="16.5" customHeight="1">
      <c r="A124" s="34"/>
      <c r="B124" s="35"/>
      <c r="C124" s="36"/>
      <c r="D124" s="36"/>
      <c r="E124" s="304" t="str">
        <f>E9</f>
        <v>003 - SO 101 KOMUNIKACE - uznatelné</v>
      </c>
      <c r="F124" s="311"/>
      <c r="G124" s="311"/>
      <c r="H124" s="311"/>
      <c r="I124" s="36"/>
      <c r="J124" s="36"/>
      <c r="K124" s="36"/>
      <c r="L124" s="51"/>
      <c r="S124" s="34"/>
      <c r="T124" s="34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</row>
    <row r="125" spans="1:31" s="2" customFormat="1" ht="6.95" customHeight="1">
      <c r="A125" s="34"/>
      <c r="B125" s="35"/>
      <c r="C125" s="36"/>
      <c r="D125" s="36"/>
      <c r="E125" s="36"/>
      <c r="F125" s="36"/>
      <c r="G125" s="36"/>
      <c r="H125" s="36"/>
      <c r="I125" s="36"/>
      <c r="J125" s="36"/>
      <c r="K125" s="36"/>
      <c r="L125" s="51"/>
      <c r="S125" s="34"/>
      <c r="T125" s="34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</row>
    <row r="126" spans="1:31" s="2" customFormat="1" ht="12" customHeight="1">
      <c r="A126" s="34"/>
      <c r="B126" s="35"/>
      <c r="C126" s="29" t="s">
        <v>20</v>
      </c>
      <c r="D126" s="36"/>
      <c r="E126" s="36"/>
      <c r="F126" s="27" t="str">
        <f>F12</f>
        <v>ul. Výškovická</v>
      </c>
      <c r="G126" s="36"/>
      <c r="H126" s="36"/>
      <c r="I126" s="29" t="s">
        <v>22</v>
      </c>
      <c r="J126" s="66" t="str">
        <f>IF(J12="","",J12)</f>
        <v>27. 10. 2021</v>
      </c>
      <c r="K126" s="36"/>
      <c r="L126" s="51"/>
      <c r="S126" s="34"/>
      <c r="T126" s="34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</row>
    <row r="127" spans="1:31" s="2" customFormat="1" ht="6.95" customHeight="1">
      <c r="A127" s="34"/>
      <c r="B127" s="35"/>
      <c r="C127" s="36"/>
      <c r="D127" s="36"/>
      <c r="E127" s="36"/>
      <c r="F127" s="36"/>
      <c r="G127" s="36"/>
      <c r="H127" s="36"/>
      <c r="I127" s="36"/>
      <c r="J127" s="36"/>
      <c r="K127" s="36"/>
      <c r="L127" s="51"/>
      <c r="S127" s="34"/>
      <c r="T127" s="34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</row>
    <row r="128" spans="1:31" s="2" customFormat="1" ht="25.7" customHeight="1">
      <c r="A128" s="34"/>
      <c r="B128" s="35"/>
      <c r="C128" s="29" t="s">
        <v>24</v>
      </c>
      <c r="D128" s="36"/>
      <c r="E128" s="36"/>
      <c r="F128" s="27" t="str">
        <f>E15</f>
        <v>Městský obvod Ostrava – Jih</v>
      </c>
      <c r="G128" s="36"/>
      <c r="H128" s="36"/>
      <c r="I128" s="29" t="s">
        <v>30</v>
      </c>
      <c r="J128" s="32" t="str">
        <f>E21</f>
        <v>Ing. Bc. Roman Fildán</v>
      </c>
      <c r="K128" s="36"/>
      <c r="L128" s="51"/>
      <c r="S128" s="34"/>
      <c r="T128" s="34"/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</row>
    <row r="129" spans="1:65" s="2" customFormat="1" ht="25.7" customHeight="1">
      <c r="A129" s="34"/>
      <c r="B129" s="35"/>
      <c r="C129" s="29" t="s">
        <v>28</v>
      </c>
      <c r="D129" s="36"/>
      <c r="E129" s="36"/>
      <c r="F129" s="27" t="str">
        <f>IF(E18="","",E18)</f>
        <v>Vyplň údaj</v>
      </c>
      <c r="G129" s="36"/>
      <c r="H129" s="36"/>
      <c r="I129" s="29" t="s">
        <v>33</v>
      </c>
      <c r="J129" s="32" t="str">
        <f>E24</f>
        <v>Ing. Bc. Roman Fildán</v>
      </c>
      <c r="K129" s="36"/>
      <c r="L129" s="51"/>
      <c r="S129" s="34"/>
      <c r="T129" s="34"/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</row>
    <row r="130" spans="1:65" s="2" customFormat="1" ht="10.35" customHeight="1">
      <c r="A130" s="34"/>
      <c r="B130" s="35"/>
      <c r="C130" s="36"/>
      <c r="D130" s="36"/>
      <c r="E130" s="36"/>
      <c r="F130" s="36"/>
      <c r="G130" s="36"/>
      <c r="H130" s="36"/>
      <c r="I130" s="36"/>
      <c r="J130" s="36"/>
      <c r="K130" s="36"/>
      <c r="L130" s="51"/>
      <c r="S130" s="34"/>
      <c r="T130" s="34"/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</row>
    <row r="131" spans="1:65" s="11" customFormat="1" ht="29.25" customHeight="1">
      <c r="A131" s="159"/>
      <c r="B131" s="160"/>
      <c r="C131" s="161" t="s">
        <v>130</v>
      </c>
      <c r="D131" s="162" t="s">
        <v>60</v>
      </c>
      <c r="E131" s="162" t="s">
        <v>56</v>
      </c>
      <c r="F131" s="162" t="s">
        <v>57</v>
      </c>
      <c r="G131" s="162" t="s">
        <v>131</v>
      </c>
      <c r="H131" s="162" t="s">
        <v>132</v>
      </c>
      <c r="I131" s="162" t="s">
        <v>133</v>
      </c>
      <c r="J131" s="163" t="s">
        <v>124</v>
      </c>
      <c r="K131" s="164" t="s">
        <v>134</v>
      </c>
      <c r="L131" s="165"/>
      <c r="M131" s="75" t="s">
        <v>1</v>
      </c>
      <c r="N131" s="76" t="s">
        <v>39</v>
      </c>
      <c r="O131" s="76" t="s">
        <v>135</v>
      </c>
      <c r="P131" s="76" t="s">
        <v>136</v>
      </c>
      <c r="Q131" s="76" t="s">
        <v>137</v>
      </c>
      <c r="R131" s="76" t="s">
        <v>138</v>
      </c>
      <c r="S131" s="76" t="s">
        <v>139</v>
      </c>
      <c r="T131" s="77" t="s">
        <v>140</v>
      </c>
      <c r="U131" s="159"/>
      <c r="V131" s="159"/>
      <c r="W131" s="159"/>
      <c r="X131" s="159"/>
      <c r="Y131" s="159"/>
      <c r="Z131" s="159"/>
      <c r="AA131" s="159"/>
      <c r="AB131" s="159"/>
      <c r="AC131" s="159"/>
      <c r="AD131" s="159"/>
      <c r="AE131" s="159"/>
    </row>
    <row r="132" spans="1:65" s="2" customFormat="1" ht="22.9" customHeight="1">
      <c r="A132" s="34"/>
      <c r="B132" s="35"/>
      <c r="C132" s="82" t="s">
        <v>141</v>
      </c>
      <c r="D132" s="36"/>
      <c r="E132" s="36"/>
      <c r="F132" s="36"/>
      <c r="G132" s="36"/>
      <c r="H132" s="36"/>
      <c r="I132" s="36"/>
      <c r="J132" s="166">
        <f>BK132</f>
        <v>0</v>
      </c>
      <c r="K132" s="36"/>
      <c r="L132" s="39"/>
      <c r="M132" s="78"/>
      <c r="N132" s="167"/>
      <c r="O132" s="79"/>
      <c r="P132" s="168">
        <f>P133+P431+P489</f>
        <v>0</v>
      </c>
      <c r="Q132" s="79"/>
      <c r="R132" s="168">
        <f>R133+R431+R489</f>
        <v>1588.18245168</v>
      </c>
      <c r="S132" s="79"/>
      <c r="T132" s="169">
        <f>T133+T431+T489</f>
        <v>5743.6508000000003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T132" s="17" t="s">
        <v>74</v>
      </c>
      <c r="AU132" s="17" t="s">
        <v>126</v>
      </c>
      <c r="BK132" s="170">
        <f>BK133+BK431+BK489</f>
        <v>0</v>
      </c>
    </row>
    <row r="133" spans="1:65" s="12" customFormat="1" ht="25.9" customHeight="1">
      <c r="B133" s="171"/>
      <c r="C133" s="172"/>
      <c r="D133" s="173" t="s">
        <v>74</v>
      </c>
      <c r="E133" s="174" t="s">
        <v>142</v>
      </c>
      <c r="F133" s="174" t="s">
        <v>143</v>
      </c>
      <c r="G133" s="172"/>
      <c r="H133" s="172"/>
      <c r="I133" s="175"/>
      <c r="J133" s="176">
        <f>BK133</f>
        <v>0</v>
      </c>
      <c r="K133" s="172"/>
      <c r="L133" s="177"/>
      <c r="M133" s="178"/>
      <c r="N133" s="179"/>
      <c r="O133" s="179"/>
      <c r="P133" s="180">
        <f>P134+P256+P282+P303+P308+P357+P364+P418+P429</f>
        <v>0</v>
      </c>
      <c r="Q133" s="179"/>
      <c r="R133" s="180">
        <f>R134+R256+R282+R303+R308+R357+R364+R418+R429</f>
        <v>974.52867925999999</v>
      </c>
      <c r="S133" s="179"/>
      <c r="T133" s="181">
        <f>T134+T256+T282+T303+T308+T357+T364+T418+T429</f>
        <v>5743.4268000000002</v>
      </c>
      <c r="AR133" s="182" t="s">
        <v>144</v>
      </c>
      <c r="AT133" s="183" t="s">
        <v>74</v>
      </c>
      <c r="AU133" s="183" t="s">
        <v>75</v>
      </c>
      <c r="AY133" s="182" t="s">
        <v>145</v>
      </c>
      <c r="BK133" s="184">
        <f>BK134+BK256+BK282+BK303+BK308+BK357+BK364+BK418+BK429</f>
        <v>0</v>
      </c>
    </row>
    <row r="134" spans="1:65" s="12" customFormat="1" ht="22.9" customHeight="1">
      <c r="B134" s="171"/>
      <c r="C134" s="172"/>
      <c r="D134" s="173" t="s">
        <v>74</v>
      </c>
      <c r="E134" s="185" t="s">
        <v>83</v>
      </c>
      <c r="F134" s="185" t="s">
        <v>298</v>
      </c>
      <c r="G134" s="172"/>
      <c r="H134" s="172"/>
      <c r="I134" s="175"/>
      <c r="J134" s="186">
        <f>BK134</f>
        <v>0</v>
      </c>
      <c r="K134" s="172"/>
      <c r="L134" s="177"/>
      <c r="M134" s="178"/>
      <c r="N134" s="179"/>
      <c r="O134" s="179"/>
      <c r="P134" s="180">
        <f>SUM(P135:P255)</f>
        <v>0</v>
      </c>
      <c r="Q134" s="179"/>
      <c r="R134" s="180">
        <f>SUM(R135:R255)</f>
        <v>347.656993</v>
      </c>
      <c r="S134" s="179"/>
      <c r="T134" s="181">
        <f>SUM(T135:T255)</f>
        <v>5537.9452000000001</v>
      </c>
      <c r="AR134" s="182" t="s">
        <v>144</v>
      </c>
      <c r="AT134" s="183" t="s">
        <v>74</v>
      </c>
      <c r="AU134" s="183" t="s">
        <v>83</v>
      </c>
      <c r="AY134" s="182" t="s">
        <v>145</v>
      </c>
      <c r="BK134" s="184">
        <f>SUM(BK135:BK255)</f>
        <v>0</v>
      </c>
    </row>
    <row r="135" spans="1:65" s="2" customFormat="1" ht="24.2" customHeight="1">
      <c r="A135" s="34"/>
      <c r="B135" s="35"/>
      <c r="C135" s="241" t="s">
        <v>83</v>
      </c>
      <c r="D135" s="241" t="s">
        <v>218</v>
      </c>
      <c r="E135" s="242" t="s">
        <v>299</v>
      </c>
      <c r="F135" s="243" t="s">
        <v>300</v>
      </c>
      <c r="G135" s="244" t="s">
        <v>232</v>
      </c>
      <c r="H135" s="245">
        <v>4650</v>
      </c>
      <c r="I135" s="246"/>
      <c r="J135" s="247">
        <f>ROUND(I135*H135,2)</f>
        <v>0</v>
      </c>
      <c r="K135" s="248"/>
      <c r="L135" s="39"/>
      <c r="M135" s="249" t="s">
        <v>1</v>
      </c>
      <c r="N135" s="250" t="s">
        <v>40</v>
      </c>
      <c r="O135" s="71"/>
      <c r="P135" s="198">
        <f>O135*H135</f>
        <v>0</v>
      </c>
      <c r="Q135" s="198">
        <v>0</v>
      </c>
      <c r="R135" s="198">
        <f>Q135*H135</f>
        <v>0</v>
      </c>
      <c r="S135" s="198">
        <v>0</v>
      </c>
      <c r="T135" s="199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200" t="s">
        <v>151</v>
      </c>
      <c r="AT135" s="200" t="s">
        <v>218</v>
      </c>
      <c r="AU135" s="200" t="s">
        <v>85</v>
      </c>
      <c r="AY135" s="17" t="s">
        <v>145</v>
      </c>
      <c r="BE135" s="201">
        <f>IF(N135="základní",J135,0)</f>
        <v>0</v>
      </c>
      <c r="BF135" s="201">
        <f>IF(N135="snížená",J135,0)</f>
        <v>0</v>
      </c>
      <c r="BG135" s="201">
        <f>IF(N135="zákl. přenesená",J135,0)</f>
        <v>0</v>
      </c>
      <c r="BH135" s="201">
        <f>IF(N135="sníž. přenesená",J135,0)</f>
        <v>0</v>
      </c>
      <c r="BI135" s="201">
        <f>IF(N135="nulová",J135,0)</f>
        <v>0</v>
      </c>
      <c r="BJ135" s="17" t="s">
        <v>83</v>
      </c>
      <c r="BK135" s="201">
        <f>ROUND(I135*H135,2)</f>
        <v>0</v>
      </c>
      <c r="BL135" s="17" t="s">
        <v>151</v>
      </c>
      <c r="BM135" s="200" t="s">
        <v>301</v>
      </c>
    </row>
    <row r="136" spans="1:65" s="14" customFormat="1">
      <c r="B136" s="219"/>
      <c r="C136" s="220"/>
      <c r="D136" s="210" t="s">
        <v>191</v>
      </c>
      <c r="E136" s="221" t="s">
        <v>1</v>
      </c>
      <c r="F136" s="222" t="s">
        <v>302</v>
      </c>
      <c r="G136" s="220"/>
      <c r="H136" s="223">
        <v>4650</v>
      </c>
      <c r="I136" s="224"/>
      <c r="J136" s="220"/>
      <c r="K136" s="220"/>
      <c r="L136" s="225"/>
      <c r="M136" s="226"/>
      <c r="N136" s="227"/>
      <c r="O136" s="227"/>
      <c r="P136" s="227"/>
      <c r="Q136" s="227"/>
      <c r="R136" s="227"/>
      <c r="S136" s="227"/>
      <c r="T136" s="228"/>
      <c r="AT136" s="229" t="s">
        <v>191</v>
      </c>
      <c r="AU136" s="229" t="s">
        <v>85</v>
      </c>
      <c r="AV136" s="14" t="s">
        <v>85</v>
      </c>
      <c r="AW136" s="14" t="s">
        <v>32</v>
      </c>
      <c r="AX136" s="14" t="s">
        <v>83</v>
      </c>
      <c r="AY136" s="229" t="s">
        <v>145</v>
      </c>
    </row>
    <row r="137" spans="1:65" s="2" customFormat="1" ht="24.2" customHeight="1">
      <c r="A137" s="34"/>
      <c r="B137" s="35"/>
      <c r="C137" s="241" t="s">
        <v>85</v>
      </c>
      <c r="D137" s="241" t="s">
        <v>218</v>
      </c>
      <c r="E137" s="242" t="s">
        <v>303</v>
      </c>
      <c r="F137" s="243" t="s">
        <v>304</v>
      </c>
      <c r="G137" s="244" t="s">
        <v>159</v>
      </c>
      <c r="H137" s="245">
        <v>10</v>
      </c>
      <c r="I137" s="246"/>
      <c r="J137" s="247">
        <f>ROUND(I137*H137,2)</f>
        <v>0</v>
      </c>
      <c r="K137" s="248"/>
      <c r="L137" s="39"/>
      <c r="M137" s="249" t="s">
        <v>1</v>
      </c>
      <c r="N137" s="250" t="s">
        <v>40</v>
      </c>
      <c r="O137" s="71"/>
      <c r="P137" s="198">
        <f>O137*H137</f>
        <v>0</v>
      </c>
      <c r="Q137" s="198">
        <v>0</v>
      </c>
      <c r="R137" s="198">
        <f>Q137*H137</f>
        <v>0</v>
      </c>
      <c r="S137" s="198">
        <v>0</v>
      </c>
      <c r="T137" s="199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200" t="s">
        <v>151</v>
      </c>
      <c r="AT137" s="200" t="s">
        <v>218</v>
      </c>
      <c r="AU137" s="200" t="s">
        <v>85</v>
      </c>
      <c r="AY137" s="17" t="s">
        <v>145</v>
      </c>
      <c r="BE137" s="201">
        <f>IF(N137="základní",J137,0)</f>
        <v>0</v>
      </c>
      <c r="BF137" s="201">
        <f>IF(N137="snížená",J137,0)</f>
        <v>0</v>
      </c>
      <c r="BG137" s="201">
        <f>IF(N137="zákl. přenesená",J137,0)</f>
        <v>0</v>
      </c>
      <c r="BH137" s="201">
        <f>IF(N137="sníž. přenesená",J137,0)</f>
        <v>0</v>
      </c>
      <c r="BI137" s="201">
        <f>IF(N137="nulová",J137,0)</f>
        <v>0</v>
      </c>
      <c r="BJ137" s="17" t="s">
        <v>83</v>
      </c>
      <c r="BK137" s="201">
        <f>ROUND(I137*H137,2)</f>
        <v>0</v>
      </c>
      <c r="BL137" s="17" t="s">
        <v>151</v>
      </c>
      <c r="BM137" s="200" t="s">
        <v>305</v>
      </c>
    </row>
    <row r="138" spans="1:65" s="2" customFormat="1" ht="24.2" customHeight="1">
      <c r="A138" s="34"/>
      <c r="B138" s="35"/>
      <c r="C138" s="241" t="s">
        <v>155</v>
      </c>
      <c r="D138" s="241" t="s">
        <v>218</v>
      </c>
      <c r="E138" s="242" t="s">
        <v>306</v>
      </c>
      <c r="F138" s="243" t="s">
        <v>307</v>
      </c>
      <c r="G138" s="244" t="s">
        <v>159</v>
      </c>
      <c r="H138" s="245">
        <v>3</v>
      </c>
      <c r="I138" s="246"/>
      <c r="J138" s="247">
        <f>ROUND(I138*H138,2)</f>
        <v>0</v>
      </c>
      <c r="K138" s="248"/>
      <c r="L138" s="39"/>
      <c r="M138" s="249" t="s">
        <v>1</v>
      </c>
      <c r="N138" s="250" t="s">
        <v>40</v>
      </c>
      <c r="O138" s="71"/>
      <c r="P138" s="198">
        <f>O138*H138</f>
        <v>0</v>
      </c>
      <c r="Q138" s="198">
        <v>0</v>
      </c>
      <c r="R138" s="198">
        <f>Q138*H138</f>
        <v>0</v>
      </c>
      <c r="S138" s="198">
        <v>0</v>
      </c>
      <c r="T138" s="199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200" t="s">
        <v>151</v>
      </c>
      <c r="AT138" s="200" t="s">
        <v>218</v>
      </c>
      <c r="AU138" s="200" t="s">
        <v>85</v>
      </c>
      <c r="AY138" s="17" t="s">
        <v>145</v>
      </c>
      <c r="BE138" s="201">
        <f>IF(N138="základní",J138,0)</f>
        <v>0</v>
      </c>
      <c r="BF138" s="201">
        <f>IF(N138="snížená",J138,0)</f>
        <v>0</v>
      </c>
      <c r="BG138" s="201">
        <f>IF(N138="zákl. přenesená",J138,0)</f>
        <v>0</v>
      </c>
      <c r="BH138" s="201">
        <f>IF(N138="sníž. přenesená",J138,0)</f>
        <v>0</v>
      </c>
      <c r="BI138" s="201">
        <f>IF(N138="nulová",J138,0)</f>
        <v>0</v>
      </c>
      <c r="BJ138" s="17" t="s">
        <v>83</v>
      </c>
      <c r="BK138" s="201">
        <f>ROUND(I138*H138,2)</f>
        <v>0</v>
      </c>
      <c r="BL138" s="17" t="s">
        <v>151</v>
      </c>
      <c r="BM138" s="200" t="s">
        <v>308</v>
      </c>
    </row>
    <row r="139" spans="1:65" s="2" customFormat="1" ht="24.2" customHeight="1">
      <c r="A139" s="34"/>
      <c r="B139" s="35"/>
      <c r="C139" s="241" t="s">
        <v>151</v>
      </c>
      <c r="D139" s="241" t="s">
        <v>218</v>
      </c>
      <c r="E139" s="242" t="s">
        <v>309</v>
      </c>
      <c r="F139" s="243" t="s">
        <v>310</v>
      </c>
      <c r="G139" s="244" t="s">
        <v>159</v>
      </c>
      <c r="H139" s="245">
        <v>10</v>
      </c>
      <c r="I139" s="246"/>
      <c r="J139" s="247">
        <f>ROUND(I139*H139,2)</f>
        <v>0</v>
      </c>
      <c r="K139" s="248"/>
      <c r="L139" s="39"/>
      <c r="M139" s="249" t="s">
        <v>1</v>
      </c>
      <c r="N139" s="250" t="s">
        <v>40</v>
      </c>
      <c r="O139" s="71"/>
      <c r="P139" s="198">
        <f>O139*H139</f>
        <v>0</v>
      </c>
      <c r="Q139" s="198">
        <v>0</v>
      </c>
      <c r="R139" s="198">
        <f>Q139*H139</f>
        <v>0</v>
      </c>
      <c r="S139" s="198">
        <v>0</v>
      </c>
      <c r="T139" s="199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200" t="s">
        <v>151</v>
      </c>
      <c r="AT139" s="200" t="s">
        <v>218</v>
      </c>
      <c r="AU139" s="200" t="s">
        <v>85</v>
      </c>
      <c r="AY139" s="17" t="s">
        <v>145</v>
      </c>
      <c r="BE139" s="201">
        <f>IF(N139="základní",J139,0)</f>
        <v>0</v>
      </c>
      <c r="BF139" s="201">
        <f>IF(N139="snížená",J139,0)</f>
        <v>0</v>
      </c>
      <c r="BG139" s="201">
        <f>IF(N139="zákl. přenesená",J139,0)</f>
        <v>0</v>
      </c>
      <c r="BH139" s="201">
        <f>IF(N139="sníž. přenesená",J139,0)</f>
        <v>0</v>
      </c>
      <c r="BI139" s="201">
        <f>IF(N139="nulová",J139,0)</f>
        <v>0</v>
      </c>
      <c r="BJ139" s="17" t="s">
        <v>83</v>
      </c>
      <c r="BK139" s="201">
        <f>ROUND(I139*H139,2)</f>
        <v>0</v>
      </c>
      <c r="BL139" s="17" t="s">
        <v>151</v>
      </c>
      <c r="BM139" s="200" t="s">
        <v>311</v>
      </c>
    </row>
    <row r="140" spans="1:65" s="2" customFormat="1" ht="24.2" customHeight="1">
      <c r="A140" s="34"/>
      <c r="B140" s="35"/>
      <c r="C140" s="241" t="s">
        <v>144</v>
      </c>
      <c r="D140" s="241" t="s">
        <v>218</v>
      </c>
      <c r="E140" s="242" t="s">
        <v>312</v>
      </c>
      <c r="F140" s="243" t="s">
        <v>313</v>
      </c>
      <c r="G140" s="244" t="s">
        <v>159</v>
      </c>
      <c r="H140" s="245">
        <v>3</v>
      </c>
      <c r="I140" s="246"/>
      <c r="J140" s="247">
        <f>ROUND(I140*H140,2)</f>
        <v>0</v>
      </c>
      <c r="K140" s="248"/>
      <c r="L140" s="39"/>
      <c r="M140" s="249" t="s">
        <v>1</v>
      </c>
      <c r="N140" s="250" t="s">
        <v>40</v>
      </c>
      <c r="O140" s="71"/>
      <c r="P140" s="198">
        <f>O140*H140</f>
        <v>0</v>
      </c>
      <c r="Q140" s="198">
        <v>0</v>
      </c>
      <c r="R140" s="198">
        <f>Q140*H140</f>
        <v>0</v>
      </c>
      <c r="S140" s="198">
        <v>0</v>
      </c>
      <c r="T140" s="199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200" t="s">
        <v>151</v>
      </c>
      <c r="AT140" s="200" t="s">
        <v>218</v>
      </c>
      <c r="AU140" s="200" t="s">
        <v>85</v>
      </c>
      <c r="AY140" s="17" t="s">
        <v>145</v>
      </c>
      <c r="BE140" s="201">
        <f>IF(N140="základní",J140,0)</f>
        <v>0</v>
      </c>
      <c r="BF140" s="201">
        <f>IF(N140="snížená",J140,0)</f>
        <v>0</v>
      </c>
      <c r="BG140" s="201">
        <f>IF(N140="zákl. přenesená",J140,0)</f>
        <v>0</v>
      </c>
      <c r="BH140" s="201">
        <f>IF(N140="sníž. přenesená",J140,0)</f>
        <v>0</v>
      </c>
      <c r="BI140" s="201">
        <f>IF(N140="nulová",J140,0)</f>
        <v>0</v>
      </c>
      <c r="BJ140" s="17" t="s">
        <v>83</v>
      </c>
      <c r="BK140" s="201">
        <f>ROUND(I140*H140,2)</f>
        <v>0</v>
      </c>
      <c r="BL140" s="17" t="s">
        <v>151</v>
      </c>
      <c r="BM140" s="200" t="s">
        <v>314</v>
      </c>
    </row>
    <row r="141" spans="1:65" s="2" customFormat="1" ht="24.2" customHeight="1">
      <c r="A141" s="34"/>
      <c r="B141" s="35"/>
      <c r="C141" s="241" t="s">
        <v>164</v>
      </c>
      <c r="D141" s="241" t="s">
        <v>218</v>
      </c>
      <c r="E141" s="242" t="s">
        <v>315</v>
      </c>
      <c r="F141" s="243" t="s">
        <v>316</v>
      </c>
      <c r="G141" s="244" t="s">
        <v>232</v>
      </c>
      <c r="H141" s="245">
        <v>4.8</v>
      </c>
      <c r="I141" s="246"/>
      <c r="J141" s="247">
        <f>ROUND(I141*H141,2)</f>
        <v>0</v>
      </c>
      <c r="K141" s="248"/>
      <c r="L141" s="39"/>
      <c r="M141" s="249" t="s">
        <v>1</v>
      </c>
      <c r="N141" s="250" t="s">
        <v>40</v>
      </c>
      <c r="O141" s="71"/>
      <c r="P141" s="198">
        <f>O141*H141</f>
        <v>0</v>
      </c>
      <c r="Q141" s="198">
        <v>0</v>
      </c>
      <c r="R141" s="198">
        <f>Q141*H141</f>
        <v>0</v>
      </c>
      <c r="S141" s="198">
        <v>0.255</v>
      </c>
      <c r="T141" s="199">
        <f>S141*H141</f>
        <v>1.224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200" t="s">
        <v>151</v>
      </c>
      <c r="AT141" s="200" t="s">
        <v>218</v>
      </c>
      <c r="AU141" s="200" t="s">
        <v>85</v>
      </c>
      <c r="AY141" s="17" t="s">
        <v>145</v>
      </c>
      <c r="BE141" s="201">
        <f>IF(N141="základní",J141,0)</f>
        <v>0</v>
      </c>
      <c r="BF141" s="201">
        <f>IF(N141="snížená",J141,0)</f>
        <v>0</v>
      </c>
      <c r="BG141" s="201">
        <f>IF(N141="zákl. přenesená",J141,0)</f>
        <v>0</v>
      </c>
      <c r="BH141" s="201">
        <f>IF(N141="sníž. přenesená",J141,0)</f>
        <v>0</v>
      </c>
      <c r="BI141" s="201">
        <f>IF(N141="nulová",J141,0)</f>
        <v>0</v>
      </c>
      <c r="BJ141" s="17" t="s">
        <v>83</v>
      </c>
      <c r="BK141" s="201">
        <f>ROUND(I141*H141,2)</f>
        <v>0</v>
      </c>
      <c r="BL141" s="17" t="s">
        <v>151</v>
      </c>
      <c r="BM141" s="200" t="s">
        <v>317</v>
      </c>
    </row>
    <row r="142" spans="1:65" s="13" customFormat="1">
      <c r="B142" s="208"/>
      <c r="C142" s="209"/>
      <c r="D142" s="210" t="s">
        <v>191</v>
      </c>
      <c r="E142" s="211" t="s">
        <v>1</v>
      </c>
      <c r="F142" s="212" t="s">
        <v>222</v>
      </c>
      <c r="G142" s="209"/>
      <c r="H142" s="211" t="s">
        <v>1</v>
      </c>
      <c r="I142" s="213"/>
      <c r="J142" s="209"/>
      <c r="K142" s="209"/>
      <c r="L142" s="214"/>
      <c r="M142" s="215"/>
      <c r="N142" s="216"/>
      <c r="O142" s="216"/>
      <c r="P142" s="216"/>
      <c r="Q142" s="216"/>
      <c r="R142" s="216"/>
      <c r="S142" s="216"/>
      <c r="T142" s="217"/>
      <c r="AT142" s="218" t="s">
        <v>191</v>
      </c>
      <c r="AU142" s="218" t="s">
        <v>85</v>
      </c>
      <c r="AV142" s="13" t="s">
        <v>83</v>
      </c>
      <c r="AW142" s="13" t="s">
        <v>32</v>
      </c>
      <c r="AX142" s="13" t="s">
        <v>75</v>
      </c>
      <c r="AY142" s="218" t="s">
        <v>145</v>
      </c>
    </row>
    <row r="143" spans="1:65" s="14" customFormat="1">
      <c r="B143" s="219"/>
      <c r="C143" s="220"/>
      <c r="D143" s="210" t="s">
        <v>191</v>
      </c>
      <c r="E143" s="221" t="s">
        <v>1</v>
      </c>
      <c r="F143" s="222" t="s">
        <v>318</v>
      </c>
      <c r="G143" s="220"/>
      <c r="H143" s="223">
        <v>4.8</v>
      </c>
      <c r="I143" s="224"/>
      <c r="J143" s="220"/>
      <c r="K143" s="220"/>
      <c r="L143" s="225"/>
      <c r="M143" s="226"/>
      <c r="N143" s="227"/>
      <c r="O143" s="227"/>
      <c r="P143" s="227"/>
      <c r="Q143" s="227"/>
      <c r="R143" s="227"/>
      <c r="S143" s="227"/>
      <c r="T143" s="228"/>
      <c r="AT143" s="229" t="s">
        <v>191</v>
      </c>
      <c r="AU143" s="229" t="s">
        <v>85</v>
      </c>
      <c r="AV143" s="14" t="s">
        <v>85</v>
      </c>
      <c r="AW143" s="14" t="s">
        <v>32</v>
      </c>
      <c r="AX143" s="14" t="s">
        <v>83</v>
      </c>
      <c r="AY143" s="229" t="s">
        <v>145</v>
      </c>
    </row>
    <row r="144" spans="1:65" s="2" customFormat="1" ht="24.2" customHeight="1">
      <c r="A144" s="34"/>
      <c r="B144" s="35"/>
      <c r="C144" s="241" t="s">
        <v>168</v>
      </c>
      <c r="D144" s="241" t="s">
        <v>218</v>
      </c>
      <c r="E144" s="242" t="s">
        <v>319</v>
      </c>
      <c r="F144" s="243" t="s">
        <v>320</v>
      </c>
      <c r="G144" s="244" t="s">
        <v>232</v>
      </c>
      <c r="H144" s="245">
        <v>5216.2</v>
      </c>
      <c r="I144" s="246"/>
      <c r="J144" s="247">
        <f>ROUND(I144*H144,2)</f>
        <v>0</v>
      </c>
      <c r="K144" s="248"/>
      <c r="L144" s="39"/>
      <c r="M144" s="249" t="s">
        <v>1</v>
      </c>
      <c r="N144" s="250" t="s">
        <v>40</v>
      </c>
      <c r="O144" s="71"/>
      <c r="P144" s="198">
        <f>O144*H144</f>
        <v>0</v>
      </c>
      <c r="Q144" s="198">
        <v>0</v>
      </c>
      <c r="R144" s="198">
        <f>Q144*H144</f>
        <v>0</v>
      </c>
      <c r="S144" s="198">
        <v>0.625</v>
      </c>
      <c r="T144" s="199">
        <f>S144*H144</f>
        <v>3260.125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200" t="s">
        <v>151</v>
      </c>
      <c r="AT144" s="200" t="s">
        <v>218</v>
      </c>
      <c r="AU144" s="200" t="s">
        <v>85</v>
      </c>
      <c r="AY144" s="17" t="s">
        <v>145</v>
      </c>
      <c r="BE144" s="201">
        <f>IF(N144="základní",J144,0)</f>
        <v>0</v>
      </c>
      <c r="BF144" s="201">
        <f>IF(N144="snížená",J144,0)</f>
        <v>0</v>
      </c>
      <c r="BG144" s="201">
        <f>IF(N144="zákl. přenesená",J144,0)</f>
        <v>0</v>
      </c>
      <c r="BH144" s="201">
        <f>IF(N144="sníž. přenesená",J144,0)</f>
        <v>0</v>
      </c>
      <c r="BI144" s="201">
        <f>IF(N144="nulová",J144,0)</f>
        <v>0</v>
      </c>
      <c r="BJ144" s="17" t="s">
        <v>83</v>
      </c>
      <c r="BK144" s="201">
        <f>ROUND(I144*H144,2)</f>
        <v>0</v>
      </c>
      <c r="BL144" s="17" t="s">
        <v>151</v>
      </c>
      <c r="BM144" s="200" t="s">
        <v>321</v>
      </c>
    </row>
    <row r="145" spans="1:65" s="14" customFormat="1">
      <c r="B145" s="219"/>
      <c r="C145" s="220"/>
      <c r="D145" s="210" t="s">
        <v>191</v>
      </c>
      <c r="E145" s="221" t="s">
        <v>1</v>
      </c>
      <c r="F145" s="222" t="s">
        <v>234</v>
      </c>
      <c r="G145" s="220"/>
      <c r="H145" s="223">
        <v>5216.2</v>
      </c>
      <c r="I145" s="224"/>
      <c r="J145" s="220"/>
      <c r="K145" s="220"/>
      <c r="L145" s="225"/>
      <c r="M145" s="226"/>
      <c r="N145" s="227"/>
      <c r="O145" s="227"/>
      <c r="P145" s="227"/>
      <c r="Q145" s="227"/>
      <c r="R145" s="227"/>
      <c r="S145" s="227"/>
      <c r="T145" s="228"/>
      <c r="AT145" s="229" t="s">
        <v>191</v>
      </c>
      <c r="AU145" s="229" t="s">
        <v>85</v>
      </c>
      <c r="AV145" s="14" t="s">
        <v>85</v>
      </c>
      <c r="AW145" s="14" t="s">
        <v>32</v>
      </c>
      <c r="AX145" s="14" t="s">
        <v>83</v>
      </c>
      <c r="AY145" s="229" t="s">
        <v>145</v>
      </c>
    </row>
    <row r="146" spans="1:65" s="2" customFormat="1" ht="24.2" customHeight="1">
      <c r="A146" s="34"/>
      <c r="B146" s="35"/>
      <c r="C146" s="241" t="s">
        <v>150</v>
      </c>
      <c r="D146" s="241" t="s">
        <v>218</v>
      </c>
      <c r="E146" s="242" t="s">
        <v>322</v>
      </c>
      <c r="F146" s="243" t="s">
        <v>323</v>
      </c>
      <c r="G146" s="244" t="s">
        <v>232</v>
      </c>
      <c r="H146" s="245">
        <v>5216.2</v>
      </c>
      <c r="I146" s="246"/>
      <c r="J146" s="247">
        <f>ROUND(I146*H146,2)</f>
        <v>0</v>
      </c>
      <c r="K146" s="248"/>
      <c r="L146" s="39"/>
      <c r="M146" s="249" t="s">
        <v>1</v>
      </c>
      <c r="N146" s="250" t="s">
        <v>40</v>
      </c>
      <c r="O146" s="71"/>
      <c r="P146" s="198">
        <f>O146*H146</f>
        <v>0</v>
      </c>
      <c r="Q146" s="198">
        <v>0</v>
      </c>
      <c r="R146" s="198">
        <f>Q146*H146</f>
        <v>0</v>
      </c>
      <c r="S146" s="198">
        <v>0.22</v>
      </c>
      <c r="T146" s="199">
        <f>S146*H146</f>
        <v>1147.5640000000001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200" t="s">
        <v>151</v>
      </c>
      <c r="AT146" s="200" t="s">
        <v>218</v>
      </c>
      <c r="AU146" s="200" t="s">
        <v>85</v>
      </c>
      <c r="AY146" s="17" t="s">
        <v>145</v>
      </c>
      <c r="BE146" s="201">
        <f>IF(N146="základní",J146,0)</f>
        <v>0</v>
      </c>
      <c r="BF146" s="201">
        <f>IF(N146="snížená",J146,0)</f>
        <v>0</v>
      </c>
      <c r="BG146" s="201">
        <f>IF(N146="zákl. přenesená",J146,0)</f>
        <v>0</v>
      </c>
      <c r="BH146" s="201">
        <f>IF(N146="sníž. přenesená",J146,0)</f>
        <v>0</v>
      </c>
      <c r="BI146" s="201">
        <f>IF(N146="nulová",J146,0)</f>
        <v>0</v>
      </c>
      <c r="BJ146" s="17" t="s">
        <v>83</v>
      </c>
      <c r="BK146" s="201">
        <f>ROUND(I146*H146,2)</f>
        <v>0</v>
      </c>
      <c r="BL146" s="17" t="s">
        <v>151</v>
      </c>
      <c r="BM146" s="200" t="s">
        <v>324</v>
      </c>
    </row>
    <row r="147" spans="1:65" s="13" customFormat="1">
      <c r="B147" s="208"/>
      <c r="C147" s="209"/>
      <c r="D147" s="210" t="s">
        <v>191</v>
      </c>
      <c r="E147" s="211" t="s">
        <v>1</v>
      </c>
      <c r="F147" s="212" t="s">
        <v>222</v>
      </c>
      <c r="G147" s="209"/>
      <c r="H147" s="211" t="s">
        <v>1</v>
      </c>
      <c r="I147" s="213"/>
      <c r="J147" s="209"/>
      <c r="K147" s="209"/>
      <c r="L147" s="214"/>
      <c r="M147" s="215"/>
      <c r="N147" s="216"/>
      <c r="O147" s="216"/>
      <c r="P147" s="216"/>
      <c r="Q147" s="216"/>
      <c r="R147" s="216"/>
      <c r="S147" s="216"/>
      <c r="T147" s="217"/>
      <c r="AT147" s="218" t="s">
        <v>191</v>
      </c>
      <c r="AU147" s="218" t="s">
        <v>85</v>
      </c>
      <c r="AV147" s="13" t="s">
        <v>83</v>
      </c>
      <c r="AW147" s="13" t="s">
        <v>32</v>
      </c>
      <c r="AX147" s="13" t="s">
        <v>75</v>
      </c>
      <c r="AY147" s="218" t="s">
        <v>145</v>
      </c>
    </row>
    <row r="148" spans="1:65" s="13" customFormat="1">
      <c r="B148" s="208"/>
      <c r="C148" s="209"/>
      <c r="D148" s="210" t="s">
        <v>191</v>
      </c>
      <c r="E148" s="211" t="s">
        <v>1</v>
      </c>
      <c r="F148" s="212" t="s">
        <v>325</v>
      </c>
      <c r="G148" s="209"/>
      <c r="H148" s="211" t="s">
        <v>1</v>
      </c>
      <c r="I148" s="213"/>
      <c r="J148" s="209"/>
      <c r="K148" s="209"/>
      <c r="L148" s="214"/>
      <c r="M148" s="215"/>
      <c r="N148" s="216"/>
      <c r="O148" s="216"/>
      <c r="P148" s="216"/>
      <c r="Q148" s="216"/>
      <c r="R148" s="216"/>
      <c r="S148" s="216"/>
      <c r="T148" s="217"/>
      <c r="AT148" s="218" t="s">
        <v>191</v>
      </c>
      <c r="AU148" s="218" t="s">
        <v>85</v>
      </c>
      <c r="AV148" s="13" t="s">
        <v>83</v>
      </c>
      <c r="AW148" s="13" t="s">
        <v>32</v>
      </c>
      <c r="AX148" s="13" t="s">
        <v>75</v>
      </c>
      <c r="AY148" s="218" t="s">
        <v>145</v>
      </c>
    </row>
    <row r="149" spans="1:65" s="14" customFormat="1">
      <c r="B149" s="219"/>
      <c r="C149" s="220"/>
      <c r="D149" s="210" t="s">
        <v>191</v>
      </c>
      <c r="E149" s="221" t="s">
        <v>234</v>
      </c>
      <c r="F149" s="222" t="s">
        <v>235</v>
      </c>
      <c r="G149" s="220"/>
      <c r="H149" s="223">
        <v>5216.2</v>
      </c>
      <c r="I149" s="224"/>
      <c r="J149" s="220"/>
      <c r="K149" s="220"/>
      <c r="L149" s="225"/>
      <c r="M149" s="226"/>
      <c r="N149" s="227"/>
      <c r="O149" s="227"/>
      <c r="P149" s="227"/>
      <c r="Q149" s="227"/>
      <c r="R149" s="227"/>
      <c r="S149" s="227"/>
      <c r="T149" s="228"/>
      <c r="AT149" s="229" t="s">
        <v>191</v>
      </c>
      <c r="AU149" s="229" t="s">
        <v>85</v>
      </c>
      <c r="AV149" s="14" t="s">
        <v>85</v>
      </c>
      <c r="AW149" s="14" t="s">
        <v>32</v>
      </c>
      <c r="AX149" s="14" t="s">
        <v>83</v>
      </c>
      <c r="AY149" s="229" t="s">
        <v>145</v>
      </c>
    </row>
    <row r="150" spans="1:65" s="2" customFormat="1" ht="24.2" customHeight="1">
      <c r="A150" s="34"/>
      <c r="B150" s="35"/>
      <c r="C150" s="241" t="s">
        <v>198</v>
      </c>
      <c r="D150" s="241" t="s">
        <v>218</v>
      </c>
      <c r="E150" s="242" t="s">
        <v>326</v>
      </c>
      <c r="F150" s="243" t="s">
        <v>327</v>
      </c>
      <c r="G150" s="244" t="s">
        <v>241</v>
      </c>
      <c r="H150" s="245">
        <v>820.05899999999997</v>
      </c>
      <c r="I150" s="246"/>
      <c r="J150" s="247">
        <f>ROUND(I150*H150,2)</f>
        <v>0</v>
      </c>
      <c r="K150" s="248"/>
      <c r="L150" s="39"/>
      <c r="M150" s="249" t="s">
        <v>1</v>
      </c>
      <c r="N150" s="250" t="s">
        <v>40</v>
      </c>
      <c r="O150" s="71"/>
      <c r="P150" s="198">
        <f>O150*H150</f>
        <v>0</v>
      </c>
      <c r="Q150" s="198">
        <v>0</v>
      </c>
      <c r="R150" s="198">
        <f>Q150*H150</f>
        <v>0</v>
      </c>
      <c r="S150" s="198">
        <v>1.3</v>
      </c>
      <c r="T150" s="199">
        <f>S150*H150</f>
        <v>1066.0767000000001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200" t="s">
        <v>151</v>
      </c>
      <c r="AT150" s="200" t="s">
        <v>218</v>
      </c>
      <c r="AU150" s="200" t="s">
        <v>85</v>
      </c>
      <c r="AY150" s="17" t="s">
        <v>145</v>
      </c>
      <c r="BE150" s="201">
        <f>IF(N150="základní",J150,0)</f>
        <v>0</v>
      </c>
      <c r="BF150" s="201">
        <f>IF(N150="snížená",J150,0)</f>
        <v>0</v>
      </c>
      <c r="BG150" s="201">
        <f>IF(N150="zákl. přenesená",J150,0)</f>
        <v>0</v>
      </c>
      <c r="BH150" s="201">
        <f>IF(N150="sníž. přenesená",J150,0)</f>
        <v>0</v>
      </c>
      <c r="BI150" s="201">
        <f>IF(N150="nulová",J150,0)</f>
        <v>0</v>
      </c>
      <c r="BJ150" s="17" t="s">
        <v>83</v>
      </c>
      <c r="BK150" s="201">
        <f>ROUND(I150*H150,2)</f>
        <v>0</v>
      </c>
      <c r="BL150" s="17" t="s">
        <v>151</v>
      </c>
      <c r="BM150" s="200" t="s">
        <v>328</v>
      </c>
    </row>
    <row r="151" spans="1:65" s="14" customFormat="1">
      <c r="B151" s="219"/>
      <c r="C151" s="220"/>
      <c r="D151" s="210" t="s">
        <v>191</v>
      </c>
      <c r="E151" s="221" t="s">
        <v>1</v>
      </c>
      <c r="F151" s="222" t="s">
        <v>329</v>
      </c>
      <c r="G151" s="220"/>
      <c r="H151" s="223">
        <v>730.26800000000003</v>
      </c>
      <c r="I151" s="224"/>
      <c r="J151" s="220"/>
      <c r="K151" s="220"/>
      <c r="L151" s="225"/>
      <c r="M151" s="226"/>
      <c r="N151" s="227"/>
      <c r="O151" s="227"/>
      <c r="P151" s="227"/>
      <c r="Q151" s="227"/>
      <c r="R151" s="227"/>
      <c r="S151" s="227"/>
      <c r="T151" s="228"/>
      <c r="AT151" s="229" t="s">
        <v>191</v>
      </c>
      <c r="AU151" s="229" t="s">
        <v>85</v>
      </c>
      <c r="AV151" s="14" t="s">
        <v>85</v>
      </c>
      <c r="AW151" s="14" t="s">
        <v>32</v>
      </c>
      <c r="AX151" s="14" t="s">
        <v>75</v>
      </c>
      <c r="AY151" s="229" t="s">
        <v>145</v>
      </c>
    </row>
    <row r="152" spans="1:65" s="14" customFormat="1">
      <c r="B152" s="219"/>
      <c r="C152" s="220"/>
      <c r="D152" s="210" t="s">
        <v>191</v>
      </c>
      <c r="E152" s="221" t="s">
        <v>1</v>
      </c>
      <c r="F152" s="222" t="s">
        <v>330</v>
      </c>
      <c r="G152" s="220"/>
      <c r="H152" s="223">
        <v>89.790999999999997</v>
      </c>
      <c r="I152" s="224"/>
      <c r="J152" s="220"/>
      <c r="K152" s="220"/>
      <c r="L152" s="225"/>
      <c r="M152" s="226"/>
      <c r="N152" s="227"/>
      <c r="O152" s="227"/>
      <c r="P152" s="227"/>
      <c r="Q152" s="227"/>
      <c r="R152" s="227"/>
      <c r="S152" s="227"/>
      <c r="T152" s="228"/>
      <c r="AT152" s="229" t="s">
        <v>191</v>
      </c>
      <c r="AU152" s="229" t="s">
        <v>85</v>
      </c>
      <c r="AV152" s="14" t="s">
        <v>85</v>
      </c>
      <c r="AW152" s="14" t="s">
        <v>32</v>
      </c>
      <c r="AX152" s="14" t="s">
        <v>75</v>
      </c>
      <c r="AY152" s="229" t="s">
        <v>145</v>
      </c>
    </row>
    <row r="153" spans="1:65" s="15" customFormat="1">
      <c r="B153" s="230"/>
      <c r="C153" s="231"/>
      <c r="D153" s="210" t="s">
        <v>191</v>
      </c>
      <c r="E153" s="232" t="s">
        <v>1</v>
      </c>
      <c r="F153" s="233" t="s">
        <v>195</v>
      </c>
      <c r="G153" s="231"/>
      <c r="H153" s="234">
        <v>820.05899999999997</v>
      </c>
      <c r="I153" s="235"/>
      <c r="J153" s="231"/>
      <c r="K153" s="231"/>
      <c r="L153" s="236"/>
      <c r="M153" s="237"/>
      <c r="N153" s="238"/>
      <c r="O153" s="238"/>
      <c r="P153" s="238"/>
      <c r="Q153" s="238"/>
      <c r="R153" s="238"/>
      <c r="S153" s="238"/>
      <c r="T153" s="239"/>
      <c r="AT153" s="240" t="s">
        <v>191</v>
      </c>
      <c r="AU153" s="240" t="s">
        <v>85</v>
      </c>
      <c r="AV153" s="15" t="s">
        <v>151</v>
      </c>
      <c r="AW153" s="15" t="s">
        <v>32</v>
      </c>
      <c r="AX153" s="15" t="s">
        <v>83</v>
      </c>
      <c r="AY153" s="240" t="s">
        <v>145</v>
      </c>
    </row>
    <row r="154" spans="1:65" s="2" customFormat="1" ht="14.45" customHeight="1">
      <c r="A154" s="34"/>
      <c r="B154" s="35"/>
      <c r="C154" s="241" t="s">
        <v>201</v>
      </c>
      <c r="D154" s="241" t="s">
        <v>218</v>
      </c>
      <c r="E154" s="242" t="s">
        <v>331</v>
      </c>
      <c r="F154" s="243" t="s">
        <v>332</v>
      </c>
      <c r="G154" s="244" t="s">
        <v>173</v>
      </c>
      <c r="H154" s="245">
        <v>307.10000000000002</v>
      </c>
      <c r="I154" s="246"/>
      <c r="J154" s="247">
        <f>ROUND(I154*H154,2)</f>
        <v>0</v>
      </c>
      <c r="K154" s="248"/>
      <c r="L154" s="39"/>
      <c r="M154" s="249" t="s">
        <v>1</v>
      </c>
      <c r="N154" s="250" t="s">
        <v>40</v>
      </c>
      <c r="O154" s="71"/>
      <c r="P154" s="198">
        <f>O154*H154</f>
        <v>0</v>
      </c>
      <c r="Q154" s="198">
        <v>0</v>
      </c>
      <c r="R154" s="198">
        <f>Q154*H154</f>
        <v>0</v>
      </c>
      <c r="S154" s="198">
        <v>0.20499999999999999</v>
      </c>
      <c r="T154" s="199">
        <f>S154*H154</f>
        <v>62.955500000000001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200" t="s">
        <v>151</v>
      </c>
      <c r="AT154" s="200" t="s">
        <v>218</v>
      </c>
      <c r="AU154" s="200" t="s">
        <v>85</v>
      </c>
      <c r="AY154" s="17" t="s">
        <v>145</v>
      </c>
      <c r="BE154" s="201">
        <f>IF(N154="základní",J154,0)</f>
        <v>0</v>
      </c>
      <c r="BF154" s="201">
        <f>IF(N154="snížená",J154,0)</f>
        <v>0</v>
      </c>
      <c r="BG154" s="201">
        <f>IF(N154="zákl. přenesená",J154,0)</f>
        <v>0</v>
      </c>
      <c r="BH154" s="201">
        <f>IF(N154="sníž. přenesená",J154,0)</f>
        <v>0</v>
      </c>
      <c r="BI154" s="201">
        <f>IF(N154="nulová",J154,0)</f>
        <v>0</v>
      </c>
      <c r="BJ154" s="17" t="s">
        <v>83</v>
      </c>
      <c r="BK154" s="201">
        <f>ROUND(I154*H154,2)</f>
        <v>0</v>
      </c>
      <c r="BL154" s="17" t="s">
        <v>151</v>
      </c>
      <c r="BM154" s="200" t="s">
        <v>333</v>
      </c>
    </row>
    <row r="155" spans="1:65" s="13" customFormat="1">
      <c r="B155" s="208"/>
      <c r="C155" s="209"/>
      <c r="D155" s="210" t="s">
        <v>191</v>
      </c>
      <c r="E155" s="211" t="s">
        <v>1</v>
      </c>
      <c r="F155" s="212" t="s">
        <v>222</v>
      </c>
      <c r="G155" s="209"/>
      <c r="H155" s="211" t="s">
        <v>1</v>
      </c>
      <c r="I155" s="213"/>
      <c r="J155" s="209"/>
      <c r="K155" s="209"/>
      <c r="L155" s="214"/>
      <c r="M155" s="215"/>
      <c r="N155" s="216"/>
      <c r="O155" s="216"/>
      <c r="P155" s="216"/>
      <c r="Q155" s="216"/>
      <c r="R155" s="216"/>
      <c r="S155" s="216"/>
      <c r="T155" s="217"/>
      <c r="AT155" s="218" t="s">
        <v>191</v>
      </c>
      <c r="AU155" s="218" t="s">
        <v>85</v>
      </c>
      <c r="AV155" s="13" t="s">
        <v>83</v>
      </c>
      <c r="AW155" s="13" t="s">
        <v>32</v>
      </c>
      <c r="AX155" s="13" t="s">
        <v>75</v>
      </c>
      <c r="AY155" s="218" t="s">
        <v>145</v>
      </c>
    </row>
    <row r="156" spans="1:65" s="14" customFormat="1">
      <c r="B156" s="219"/>
      <c r="C156" s="220"/>
      <c r="D156" s="210" t="s">
        <v>191</v>
      </c>
      <c r="E156" s="221" t="s">
        <v>1</v>
      </c>
      <c r="F156" s="222" t="s">
        <v>334</v>
      </c>
      <c r="G156" s="220"/>
      <c r="H156" s="223">
        <v>307.10000000000002</v>
      </c>
      <c r="I156" s="224"/>
      <c r="J156" s="220"/>
      <c r="K156" s="220"/>
      <c r="L156" s="225"/>
      <c r="M156" s="226"/>
      <c r="N156" s="227"/>
      <c r="O156" s="227"/>
      <c r="P156" s="227"/>
      <c r="Q156" s="227"/>
      <c r="R156" s="227"/>
      <c r="S156" s="227"/>
      <c r="T156" s="228"/>
      <c r="AT156" s="229" t="s">
        <v>191</v>
      </c>
      <c r="AU156" s="229" t="s">
        <v>85</v>
      </c>
      <c r="AV156" s="14" t="s">
        <v>85</v>
      </c>
      <c r="AW156" s="14" t="s">
        <v>32</v>
      </c>
      <c r="AX156" s="14" t="s">
        <v>83</v>
      </c>
      <c r="AY156" s="229" t="s">
        <v>145</v>
      </c>
    </row>
    <row r="157" spans="1:65" s="2" customFormat="1" ht="24.2" customHeight="1">
      <c r="A157" s="34"/>
      <c r="B157" s="35"/>
      <c r="C157" s="241" t="s">
        <v>205</v>
      </c>
      <c r="D157" s="241" t="s">
        <v>218</v>
      </c>
      <c r="E157" s="242" t="s">
        <v>335</v>
      </c>
      <c r="F157" s="243" t="s">
        <v>336</v>
      </c>
      <c r="G157" s="244" t="s">
        <v>173</v>
      </c>
      <c r="H157" s="245">
        <v>153</v>
      </c>
      <c r="I157" s="246"/>
      <c r="J157" s="247">
        <f>ROUND(I157*H157,2)</f>
        <v>0</v>
      </c>
      <c r="K157" s="248"/>
      <c r="L157" s="39"/>
      <c r="M157" s="249" t="s">
        <v>1</v>
      </c>
      <c r="N157" s="250" t="s">
        <v>40</v>
      </c>
      <c r="O157" s="71"/>
      <c r="P157" s="198">
        <f>O157*H157</f>
        <v>0</v>
      </c>
      <c r="Q157" s="198">
        <v>6.053E-2</v>
      </c>
      <c r="R157" s="198">
        <f>Q157*H157</f>
        <v>9.2610899999999994</v>
      </c>
      <c r="S157" s="198">
        <v>0</v>
      </c>
      <c r="T157" s="199">
        <f>S157*H157</f>
        <v>0</v>
      </c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200" t="s">
        <v>151</v>
      </c>
      <c r="AT157" s="200" t="s">
        <v>218</v>
      </c>
      <c r="AU157" s="200" t="s">
        <v>85</v>
      </c>
      <c r="AY157" s="17" t="s">
        <v>145</v>
      </c>
      <c r="BE157" s="201">
        <f>IF(N157="základní",J157,0)</f>
        <v>0</v>
      </c>
      <c r="BF157" s="201">
        <f>IF(N157="snížená",J157,0)</f>
        <v>0</v>
      </c>
      <c r="BG157" s="201">
        <f>IF(N157="zákl. přenesená",J157,0)</f>
        <v>0</v>
      </c>
      <c r="BH157" s="201">
        <f>IF(N157="sníž. přenesená",J157,0)</f>
        <v>0</v>
      </c>
      <c r="BI157" s="201">
        <f>IF(N157="nulová",J157,0)</f>
        <v>0</v>
      </c>
      <c r="BJ157" s="17" t="s">
        <v>83</v>
      </c>
      <c r="BK157" s="201">
        <f>ROUND(I157*H157,2)</f>
        <v>0</v>
      </c>
      <c r="BL157" s="17" t="s">
        <v>151</v>
      </c>
      <c r="BM157" s="200" t="s">
        <v>337</v>
      </c>
    </row>
    <row r="158" spans="1:65" s="13" customFormat="1">
      <c r="B158" s="208"/>
      <c r="C158" s="209"/>
      <c r="D158" s="210" t="s">
        <v>191</v>
      </c>
      <c r="E158" s="211" t="s">
        <v>1</v>
      </c>
      <c r="F158" s="212" t="s">
        <v>338</v>
      </c>
      <c r="G158" s="209"/>
      <c r="H158" s="211" t="s">
        <v>1</v>
      </c>
      <c r="I158" s="213"/>
      <c r="J158" s="209"/>
      <c r="K158" s="209"/>
      <c r="L158" s="214"/>
      <c r="M158" s="215"/>
      <c r="N158" s="216"/>
      <c r="O158" s="216"/>
      <c r="P158" s="216"/>
      <c r="Q158" s="216"/>
      <c r="R158" s="216"/>
      <c r="S158" s="216"/>
      <c r="T158" s="217"/>
      <c r="AT158" s="218" t="s">
        <v>191</v>
      </c>
      <c r="AU158" s="218" t="s">
        <v>85</v>
      </c>
      <c r="AV158" s="13" t="s">
        <v>83</v>
      </c>
      <c r="AW158" s="13" t="s">
        <v>32</v>
      </c>
      <c r="AX158" s="13" t="s">
        <v>75</v>
      </c>
      <c r="AY158" s="218" t="s">
        <v>145</v>
      </c>
    </row>
    <row r="159" spans="1:65" s="14" customFormat="1">
      <c r="B159" s="219"/>
      <c r="C159" s="220"/>
      <c r="D159" s="210" t="s">
        <v>191</v>
      </c>
      <c r="E159" s="221" t="s">
        <v>1</v>
      </c>
      <c r="F159" s="222" t="s">
        <v>238</v>
      </c>
      <c r="G159" s="220"/>
      <c r="H159" s="223">
        <v>153</v>
      </c>
      <c r="I159" s="224"/>
      <c r="J159" s="220"/>
      <c r="K159" s="220"/>
      <c r="L159" s="225"/>
      <c r="M159" s="226"/>
      <c r="N159" s="227"/>
      <c r="O159" s="227"/>
      <c r="P159" s="227"/>
      <c r="Q159" s="227"/>
      <c r="R159" s="227"/>
      <c r="S159" s="227"/>
      <c r="T159" s="228"/>
      <c r="AT159" s="229" t="s">
        <v>191</v>
      </c>
      <c r="AU159" s="229" t="s">
        <v>85</v>
      </c>
      <c r="AV159" s="14" t="s">
        <v>85</v>
      </c>
      <c r="AW159" s="14" t="s">
        <v>32</v>
      </c>
      <c r="AX159" s="14" t="s">
        <v>83</v>
      </c>
      <c r="AY159" s="229" t="s">
        <v>145</v>
      </c>
    </row>
    <row r="160" spans="1:65" s="2" customFormat="1" ht="24.2" customHeight="1">
      <c r="A160" s="34"/>
      <c r="B160" s="35"/>
      <c r="C160" s="241" t="s">
        <v>209</v>
      </c>
      <c r="D160" s="241" t="s">
        <v>218</v>
      </c>
      <c r="E160" s="242" t="s">
        <v>339</v>
      </c>
      <c r="F160" s="243" t="s">
        <v>340</v>
      </c>
      <c r="G160" s="244" t="s">
        <v>241</v>
      </c>
      <c r="H160" s="245">
        <v>93.3</v>
      </c>
      <c r="I160" s="246"/>
      <c r="J160" s="247">
        <f>ROUND(I160*H160,2)</f>
        <v>0</v>
      </c>
      <c r="K160" s="248"/>
      <c r="L160" s="39"/>
      <c r="M160" s="249" t="s">
        <v>1</v>
      </c>
      <c r="N160" s="250" t="s">
        <v>40</v>
      </c>
      <c r="O160" s="71"/>
      <c r="P160" s="198">
        <f>O160*H160</f>
        <v>0</v>
      </c>
      <c r="Q160" s="198">
        <v>0</v>
      </c>
      <c r="R160" s="198">
        <f>Q160*H160</f>
        <v>0</v>
      </c>
      <c r="S160" s="198">
        <v>0</v>
      </c>
      <c r="T160" s="199">
        <f>S160*H160</f>
        <v>0</v>
      </c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R160" s="200" t="s">
        <v>151</v>
      </c>
      <c r="AT160" s="200" t="s">
        <v>218</v>
      </c>
      <c r="AU160" s="200" t="s">
        <v>85</v>
      </c>
      <c r="AY160" s="17" t="s">
        <v>145</v>
      </c>
      <c r="BE160" s="201">
        <f>IF(N160="základní",J160,0)</f>
        <v>0</v>
      </c>
      <c r="BF160" s="201">
        <f>IF(N160="snížená",J160,0)</f>
        <v>0</v>
      </c>
      <c r="BG160" s="201">
        <f>IF(N160="zákl. přenesená",J160,0)</f>
        <v>0</v>
      </c>
      <c r="BH160" s="201">
        <f>IF(N160="sníž. přenesená",J160,0)</f>
        <v>0</v>
      </c>
      <c r="BI160" s="201">
        <f>IF(N160="nulová",J160,0)</f>
        <v>0</v>
      </c>
      <c r="BJ160" s="17" t="s">
        <v>83</v>
      </c>
      <c r="BK160" s="201">
        <f>ROUND(I160*H160,2)</f>
        <v>0</v>
      </c>
      <c r="BL160" s="17" t="s">
        <v>151</v>
      </c>
      <c r="BM160" s="200" t="s">
        <v>341</v>
      </c>
    </row>
    <row r="161" spans="1:65" s="13" customFormat="1">
      <c r="B161" s="208"/>
      <c r="C161" s="209"/>
      <c r="D161" s="210" t="s">
        <v>191</v>
      </c>
      <c r="E161" s="211" t="s">
        <v>1</v>
      </c>
      <c r="F161" s="212" t="s">
        <v>222</v>
      </c>
      <c r="G161" s="209"/>
      <c r="H161" s="211" t="s">
        <v>1</v>
      </c>
      <c r="I161" s="213"/>
      <c r="J161" s="209"/>
      <c r="K161" s="209"/>
      <c r="L161" s="214"/>
      <c r="M161" s="215"/>
      <c r="N161" s="216"/>
      <c r="O161" s="216"/>
      <c r="P161" s="216"/>
      <c r="Q161" s="216"/>
      <c r="R161" s="216"/>
      <c r="S161" s="216"/>
      <c r="T161" s="217"/>
      <c r="AT161" s="218" t="s">
        <v>191</v>
      </c>
      <c r="AU161" s="218" t="s">
        <v>85</v>
      </c>
      <c r="AV161" s="13" t="s">
        <v>83</v>
      </c>
      <c r="AW161" s="13" t="s">
        <v>32</v>
      </c>
      <c r="AX161" s="13" t="s">
        <v>75</v>
      </c>
      <c r="AY161" s="218" t="s">
        <v>145</v>
      </c>
    </row>
    <row r="162" spans="1:65" s="14" customFormat="1">
      <c r="B162" s="219"/>
      <c r="C162" s="220"/>
      <c r="D162" s="210" t="s">
        <v>191</v>
      </c>
      <c r="E162" s="221" t="s">
        <v>240</v>
      </c>
      <c r="F162" s="222" t="s">
        <v>342</v>
      </c>
      <c r="G162" s="220"/>
      <c r="H162" s="223">
        <v>93.3</v>
      </c>
      <c r="I162" s="224"/>
      <c r="J162" s="220"/>
      <c r="K162" s="220"/>
      <c r="L162" s="225"/>
      <c r="M162" s="226"/>
      <c r="N162" s="227"/>
      <c r="O162" s="227"/>
      <c r="P162" s="227"/>
      <c r="Q162" s="227"/>
      <c r="R162" s="227"/>
      <c r="S162" s="227"/>
      <c r="T162" s="228"/>
      <c r="AT162" s="229" t="s">
        <v>191</v>
      </c>
      <c r="AU162" s="229" t="s">
        <v>85</v>
      </c>
      <c r="AV162" s="14" t="s">
        <v>85</v>
      </c>
      <c r="AW162" s="14" t="s">
        <v>32</v>
      </c>
      <c r="AX162" s="14" t="s">
        <v>83</v>
      </c>
      <c r="AY162" s="229" t="s">
        <v>145</v>
      </c>
    </row>
    <row r="163" spans="1:65" s="2" customFormat="1" ht="24.2" customHeight="1">
      <c r="A163" s="34"/>
      <c r="B163" s="35"/>
      <c r="C163" s="241" t="s">
        <v>213</v>
      </c>
      <c r="D163" s="241" t="s">
        <v>218</v>
      </c>
      <c r="E163" s="242" t="s">
        <v>343</v>
      </c>
      <c r="F163" s="243" t="s">
        <v>344</v>
      </c>
      <c r="G163" s="244" t="s">
        <v>241</v>
      </c>
      <c r="H163" s="245">
        <v>753.05100000000004</v>
      </c>
      <c r="I163" s="246"/>
      <c r="J163" s="247">
        <f>ROUND(I163*H163,2)</f>
        <v>0</v>
      </c>
      <c r="K163" s="248"/>
      <c r="L163" s="39"/>
      <c r="M163" s="249" t="s">
        <v>1</v>
      </c>
      <c r="N163" s="250" t="s">
        <v>40</v>
      </c>
      <c r="O163" s="71"/>
      <c r="P163" s="198">
        <f>O163*H163</f>
        <v>0</v>
      </c>
      <c r="Q163" s="198">
        <v>0</v>
      </c>
      <c r="R163" s="198">
        <f>Q163*H163</f>
        <v>0</v>
      </c>
      <c r="S163" s="198">
        <v>0</v>
      </c>
      <c r="T163" s="199">
        <f>S163*H163</f>
        <v>0</v>
      </c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R163" s="200" t="s">
        <v>151</v>
      </c>
      <c r="AT163" s="200" t="s">
        <v>218</v>
      </c>
      <c r="AU163" s="200" t="s">
        <v>85</v>
      </c>
      <c r="AY163" s="17" t="s">
        <v>145</v>
      </c>
      <c r="BE163" s="201">
        <f>IF(N163="základní",J163,0)</f>
        <v>0</v>
      </c>
      <c r="BF163" s="201">
        <f>IF(N163="snížená",J163,0)</f>
        <v>0</v>
      </c>
      <c r="BG163" s="201">
        <f>IF(N163="zákl. přenesená",J163,0)</f>
        <v>0</v>
      </c>
      <c r="BH163" s="201">
        <f>IF(N163="sníž. přenesená",J163,0)</f>
        <v>0</v>
      </c>
      <c r="BI163" s="201">
        <f>IF(N163="nulová",J163,0)</f>
        <v>0</v>
      </c>
      <c r="BJ163" s="17" t="s">
        <v>83</v>
      </c>
      <c r="BK163" s="201">
        <f>ROUND(I163*H163,2)</f>
        <v>0</v>
      </c>
      <c r="BL163" s="17" t="s">
        <v>151</v>
      </c>
      <c r="BM163" s="200" t="s">
        <v>345</v>
      </c>
    </row>
    <row r="164" spans="1:65" s="14" customFormat="1" ht="22.5">
      <c r="B164" s="219"/>
      <c r="C164" s="220"/>
      <c r="D164" s="210" t="s">
        <v>191</v>
      </c>
      <c r="E164" s="221" t="s">
        <v>258</v>
      </c>
      <c r="F164" s="222" t="s">
        <v>346</v>
      </c>
      <c r="G164" s="220"/>
      <c r="H164" s="223">
        <v>753.05100000000004</v>
      </c>
      <c r="I164" s="224"/>
      <c r="J164" s="220"/>
      <c r="K164" s="220"/>
      <c r="L164" s="225"/>
      <c r="M164" s="226"/>
      <c r="N164" s="227"/>
      <c r="O164" s="227"/>
      <c r="P164" s="227"/>
      <c r="Q164" s="227"/>
      <c r="R164" s="227"/>
      <c r="S164" s="227"/>
      <c r="T164" s="228"/>
      <c r="AT164" s="229" t="s">
        <v>191</v>
      </c>
      <c r="AU164" s="229" t="s">
        <v>85</v>
      </c>
      <c r="AV164" s="14" t="s">
        <v>85</v>
      </c>
      <c r="AW164" s="14" t="s">
        <v>32</v>
      </c>
      <c r="AX164" s="14" t="s">
        <v>83</v>
      </c>
      <c r="AY164" s="229" t="s">
        <v>145</v>
      </c>
    </row>
    <row r="165" spans="1:65" s="2" customFormat="1" ht="24.2" customHeight="1">
      <c r="A165" s="34"/>
      <c r="B165" s="35"/>
      <c r="C165" s="241" t="s">
        <v>217</v>
      </c>
      <c r="D165" s="241" t="s">
        <v>218</v>
      </c>
      <c r="E165" s="242" t="s">
        <v>347</v>
      </c>
      <c r="F165" s="243" t="s">
        <v>348</v>
      </c>
      <c r="G165" s="244" t="s">
        <v>241</v>
      </c>
      <c r="H165" s="245">
        <v>153</v>
      </c>
      <c r="I165" s="246"/>
      <c r="J165" s="247">
        <f>ROUND(I165*H165,2)</f>
        <v>0</v>
      </c>
      <c r="K165" s="248"/>
      <c r="L165" s="39"/>
      <c r="M165" s="249" t="s">
        <v>1</v>
      </c>
      <c r="N165" s="250" t="s">
        <v>40</v>
      </c>
      <c r="O165" s="71"/>
      <c r="P165" s="198">
        <f>O165*H165</f>
        <v>0</v>
      </c>
      <c r="Q165" s="198">
        <v>0</v>
      </c>
      <c r="R165" s="198">
        <f>Q165*H165</f>
        <v>0</v>
      </c>
      <c r="S165" s="198">
        <v>0</v>
      </c>
      <c r="T165" s="199">
        <f>S165*H165</f>
        <v>0</v>
      </c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R165" s="200" t="s">
        <v>151</v>
      </c>
      <c r="AT165" s="200" t="s">
        <v>218</v>
      </c>
      <c r="AU165" s="200" t="s">
        <v>85</v>
      </c>
      <c r="AY165" s="17" t="s">
        <v>145</v>
      </c>
      <c r="BE165" s="201">
        <f>IF(N165="základní",J165,0)</f>
        <v>0</v>
      </c>
      <c r="BF165" s="201">
        <f>IF(N165="snížená",J165,0)</f>
        <v>0</v>
      </c>
      <c r="BG165" s="201">
        <f>IF(N165="zákl. přenesená",J165,0)</f>
        <v>0</v>
      </c>
      <c r="BH165" s="201">
        <f>IF(N165="sníž. přenesená",J165,0)</f>
        <v>0</v>
      </c>
      <c r="BI165" s="201">
        <f>IF(N165="nulová",J165,0)</f>
        <v>0</v>
      </c>
      <c r="BJ165" s="17" t="s">
        <v>83</v>
      </c>
      <c r="BK165" s="201">
        <f>ROUND(I165*H165,2)</f>
        <v>0</v>
      </c>
      <c r="BL165" s="17" t="s">
        <v>151</v>
      </c>
      <c r="BM165" s="200" t="s">
        <v>349</v>
      </c>
    </row>
    <row r="166" spans="1:65" s="14" customFormat="1">
      <c r="B166" s="219"/>
      <c r="C166" s="220"/>
      <c r="D166" s="210" t="s">
        <v>191</v>
      </c>
      <c r="E166" s="221" t="s">
        <v>1</v>
      </c>
      <c r="F166" s="222" t="s">
        <v>350</v>
      </c>
      <c r="G166" s="220"/>
      <c r="H166" s="223">
        <v>153</v>
      </c>
      <c r="I166" s="224"/>
      <c r="J166" s="220"/>
      <c r="K166" s="220"/>
      <c r="L166" s="225"/>
      <c r="M166" s="226"/>
      <c r="N166" s="227"/>
      <c r="O166" s="227"/>
      <c r="P166" s="227"/>
      <c r="Q166" s="227"/>
      <c r="R166" s="227"/>
      <c r="S166" s="227"/>
      <c r="T166" s="228"/>
      <c r="AT166" s="229" t="s">
        <v>191</v>
      </c>
      <c r="AU166" s="229" t="s">
        <v>85</v>
      </c>
      <c r="AV166" s="14" t="s">
        <v>85</v>
      </c>
      <c r="AW166" s="14" t="s">
        <v>32</v>
      </c>
      <c r="AX166" s="14" t="s">
        <v>83</v>
      </c>
      <c r="AY166" s="229" t="s">
        <v>145</v>
      </c>
    </row>
    <row r="167" spans="1:65" s="2" customFormat="1" ht="24.2" customHeight="1">
      <c r="A167" s="34"/>
      <c r="B167" s="35"/>
      <c r="C167" s="241" t="s">
        <v>8</v>
      </c>
      <c r="D167" s="241" t="s">
        <v>218</v>
      </c>
      <c r="E167" s="242" t="s">
        <v>351</v>
      </c>
      <c r="F167" s="243" t="s">
        <v>352</v>
      </c>
      <c r="G167" s="244" t="s">
        <v>173</v>
      </c>
      <c r="H167" s="245">
        <v>4</v>
      </c>
      <c r="I167" s="246"/>
      <c r="J167" s="247">
        <f>ROUND(I167*H167,2)</f>
        <v>0</v>
      </c>
      <c r="K167" s="248"/>
      <c r="L167" s="39"/>
      <c r="M167" s="249" t="s">
        <v>1</v>
      </c>
      <c r="N167" s="250" t="s">
        <v>40</v>
      </c>
      <c r="O167" s="71"/>
      <c r="P167" s="198">
        <f>O167*H167</f>
        <v>0</v>
      </c>
      <c r="Q167" s="198">
        <v>0</v>
      </c>
      <c r="R167" s="198">
        <f>Q167*H167</f>
        <v>0</v>
      </c>
      <c r="S167" s="198">
        <v>0</v>
      </c>
      <c r="T167" s="199">
        <f>S167*H167</f>
        <v>0</v>
      </c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R167" s="200" t="s">
        <v>151</v>
      </c>
      <c r="AT167" s="200" t="s">
        <v>218</v>
      </c>
      <c r="AU167" s="200" t="s">
        <v>85</v>
      </c>
      <c r="AY167" s="17" t="s">
        <v>145</v>
      </c>
      <c r="BE167" s="201">
        <f>IF(N167="základní",J167,0)</f>
        <v>0</v>
      </c>
      <c r="BF167" s="201">
        <f>IF(N167="snížená",J167,0)</f>
        <v>0</v>
      </c>
      <c r="BG167" s="201">
        <f>IF(N167="zákl. přenesená",J167,0)</f>
        <v>0</v>
      </c>
      <c r="BH167" s="201">
        <f>IF(N167="sníž. přenesená",J167,0)</f>
        <v>0</v>
      </c>
      <c r="BI167" s="201">
        <f>IF(N167="nulová",J167,0)</f>
        <v>0</v>
      </c>
      <c r="BJ167" s="17" t="s">
        <v>83</v>
      </c>
      <c r="BK167" s="201">
        <f>ROUND(I167*H167,2)</f>
        <v>0</v>
      </c>
      <c r="BL167" s="17" t="s">
        <v>151</v>
      </c>
      <c r="BM167" s="200" t="s">
        <v>353</v>
      </c>
    </row>
    <row r="168" spans="1:65" s="2" customFormat="1" ht="24.2" customHeight="1">
      <c r="A168" s="34"/>
      <c r="B168" s="35"/>
      <c r="C168" s="241" t="s">
        <v>227</v>
      </c>
      <c r="D168" s="241" t="s">
        <v>218</v>
      </c>
      <c r="E168" s="242" t="s">
        <v>354</v>
      </c>
      <c r="F168" s="243" t="s">
        <v>355</v>
      </c>
      <c r="G168" s="244" t="s">
        <v>173</v>
      </c>
      <c r="H168" s="245">
        <v>886</v>
      </c>
      <c r="I168" s="246"/>
      <c r="J168" s="247">
        <f>ROUND(I168*H168,2)</f>
        <v>0</v>
      </c>
      <c r="K168" s="248"/>
      <c r="L168" s="39"/>
      <c r="M168" s="249" t="s">
        <v>1</v>
      </c>
      <c r="N168" s="250" t="s">
        <v>40</v>
      </c>
      <c r="O168" s="71"/>
      <c r="P168" s="198">
        <f>O168*H168</f>
        <v>0</v>
      </c>
      <c r="Q168" s="198">
        <v>0</v>
      </c>
      <c r="R168" s="198">
        <f>Q168*H168</f>
        <v>0</v>
      </c>
      <c r="S168" s="198">
        <v>0</v>
      </c>
      <c r="T168" s="199">
        <f>S168*H168</f>
        <v>0</v>
      </c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R168" s="200" t="s">
        <v>151</v>
      </c>
      <c r="AT168" s="200" t="s">
        <v>218</v>
      </c>
      <c r="AU168" s="200" t="s">
        <v>85</v>
      </c>
      <c r="AY168" s="17" t="s">
        <v>145</v>
      </c>
      <c r="BE168" s="201">
        <f>IF(N168="základní",J168,0)</f>
        <v>0</v>
      </c>
      <c r="BF168" s="201">
        <f>IF(N168="snížená",J168,0)</f>
        <v>0</v>
      </c>
      <c r="BG168" s="201">
        <f>IF(N168="zákl. přenesená",J168,0)</f>
        <v>0</v>
      </c>
      <c r="BH168" s="201">
        <f>IF(N168="sníž. přenesená",J168,0)</f>
        <v>0</v>
      </c>
      <c r="BI168" s="201">
        <f>IF(N168="nulová",J168,0)</f>
        <v>0</v>
      </c>
      <c r="BJ168" s="17" t="s">
        <v>83</v>
      </c>
      <c r="BK168" s="201">
        <f>ROUND(I168*H168,2)</f>
        <v>0</v>
      </c>
      <c r="BL168" s="17" t="s">
        <v>151</v>
      </c>
      <c r="BM168" s="200" t="s">
        <v>356</v>
      </c>
    </row>
    <row r="169" spans="1:65" s="14" customFormat="1">
      <c r="B169" s="219"/>
      <c r="C169" s="220"/>
      <c r="D169" s="210" t="s">
        <v>191</v>
      </c>
      <c r="E169" s="221" t="s">
        <v>1</v>
      </c>
      <c r="F169" s="222" t="s">
        <v>260</v>
      </c>
      <c r="G169" s="220"/>
      <c r="H169" s="223">
        <v>886</v>
      </c>
      <c r="I169" s="224"/>
      <c r="J169" s="220"/>
      <c r="K169" s="220"/>
      <c r="L169" s="225"/>
      <c r="M169" s="226"/>
      <c r="N169" s="227"/>
      <c r="O169" s="227"/>
      <c r="P169" s="227"/>
      <c r="Q169" s="227"/>
      <c r="R169" s="227"/>
      <c r="S169" s="227"/>
      <c r="T169" s="228"/>
      <c r="AT169" s="229" t="s">
        <v>191</v>
      </c>
      <c r="AU169" s="229" t="s">
        <v>85</v>
      </c>
      <c r="AV169" s="14" t="s">
        <v>85</v>
      </c>
      <c r="AW169" s="14" t="s">
        <v>32</v>
      </c>
      <c r="AX169" s="14" t="s">
        <v>83</v>
      </c>
      <c r="AY169" s="229" t="s">
        <v>145</v>
      </c>
    </row>
    <row r="170" spans="1:65" s="2" customFormat="1" ht="24.2" customHeight="1">
      <c r="A170" s="34"/>
      <c r="B170" s="35"/>
      <c r="C170" s="241" t="s">
        <v>357</v>
      </c>
      <c r="D170" s="241" t="s">
        <v>218</v>
      </c>
      <c r="E170" s="242" t="s">
        <v>358</v>
      </c>
      <c r="F170" s="243" t="s">
        <v>359</v>
      </c>
      <c r="G170" s="244" t="s">
        <v>159</v>
      </c>
      <c r="H170" s="245">
        <v>10</v>
      </c>
      <c r="I170" s="246"/>
      <c r="J170" s="247">
        <f t="shared" ref="J170:J176" si="0">ROUND(I170*H170,2)</f>
        <v>0</v>
      </c>
      <c r="K170" s="248"/>
      <c r="L170" s="39"/>
      <c r="M170" s="249" t="s">
        <v>1</v>
      </c>
      <c r="N170" s="250" t="s">
        <v>40</v>
      </c>
      <c r="O170" s="71"/>
      <c r="P170" s="198">
        <f t="shared" ref="P170:P176" si="1">O170*H170</f>
        <v>0</v>
      </c>
      <c r="Q170" s="198">
        <v>0</v>
      </c>
      <c r="R170" s="198">
        <f t="shared" ref="R170:R176" si="2">Q170*H170</f>
        <v>0</v>
      </c>
      <c r="S170" s="198">
        <v>0</v>
      </c>
      <c r="T170" s="199">
        <f t="shared" ref="T170:T176" si="3">S170*H170</f>
        <v>0</v>
      </c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R170" s="200" t="s">
        <v>151</v>
      </c>
      <c r="AT170" s="200" t="s">
        <v>218</v>
      </c>
      <c r="AU170" s="200" t="s">
        <v>85</v>
      </c>
      <c r="AY170" s="17" t="s">
        <v>145</v>
      </c>
      <c r="BE170" s="201">
        <f t="shared" ref="BE170:BE176" si="4">IF(N170="základní",J170,0)</f>
        <v>0</v>
      </c>
      <c r="BF170" s="201">
        <f t="shared" ref="BF170:BF176" si="5">IF(N170="snížená",J170,0)</f>
        <v>0</v>
      </c>
      <c r="BG170" s="201">
        <f t="shared" ref="BG170:BG176" si="6">IF(N170="zákl. přenesená",J170,0)</f>
        <v>0</v>
      </c>
      <c r="BH170" s="201">
        <f t="shared" ref="BH170:BH176" si="7">IF(N170="sníž. přenesená",J170,0)</f>
        <v>0</v>
      </c>
      <c r="BI170" s="201">
        <f t="shared" ref="BI170:BI176" si="8">IF(N170="nulová",J170,0)</f>
        <v>0</v>
      </c>
      <c r="BJ170" s="17" t="s">
        <v>83</v>
      </c>
      <c r="BK170" s="201">
        <f t="shared" ref="BK170:BK176" si="9">ROUND(I170*H170,2)</f>
        <v>0</v>
      </c>
      <c r="BL170" s="17" t="s">
        <v>151</v>
      </c>
      <c r="BM170" s="200" t="s">
        <v>360</v>
      </c>
    </row>
    <row r="171" spans="1:65" s="2" customFormat="1" ht="24.2" customHeight="1">
      <c r="A171" s="34"/>
      <c r="B171" s="35"/>
      <c r="C171" s="241" t="s">
        <v>361</v>
      </c>
      <c r="D171" s="241" t="s">
        <v>218</v>
      </c>
      <c r="E171" s="242" t="s">
        <v>362</v>
      </c>
      <c r="F171" s="243" t="s">
        <v>363</v>
      </c>
      <c r="G171" s="244" t="s">
        <v>159</v>
      </c>
      <c r="H171" s="245">
        <v>3</v>
      </c>
      <c r="I171" s="246"/>
      <c r="J171" s="247">
        <f t="shared" si="0"/>
        <v>0</v>
      </c>
      <c r="K171" s="248"/>
      <c r="L171" s="39"/>
      <c r="M171" s="249" t="s">
        <v>1</v>
      </c>
      <c r="N171" s="250" t="s">
        <v>40</v>
      </c>
      <c r="O171" s="71"/>
      <c r="P171" s="198">
        <f t="shared" si="1"/>
        <v>0</v>
      </c>
      <c r="Q171" s="198">
        <v>0</v>
      </c>
      <c r="R171" s="198">
        <f t="shared" si="2"/>
        <v>0</v>
      </c>
      <c r="S171" s="198">
        <v>0</v>
      </c>
      <c r="T171" s="199">
        <f t="shared" si="3"/>
        <v>0</v>
      </c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R171" s="200" t="s">
        <v>151</v>
      </c>
      <c r="AT171" s="200" t="s">
        <v>218</v>
      </c>
      <c r="AU171" s="200" t="s">
        <v>85</v>
      </c>
      <c r="AY171" s="17" t="s">
        <v>145</v>
      </c>
      <c r="BE171" s="201">
        <f t="shared" si="4"/>
        <v>0</v>
      </c>
      <c r="BF171" s="201">
        <f t="shared" si="5"/>
        <v>0</v>
      </c>
      <c r="BG171" s="201">
        <f t="shared" si="6"/>
        <v>0</v>
      </c>
      <c r="BH171" s="201">
        <f t="shared" si="7"/>
        <v>0</v>
      </c>
      <c r="BI171" s="201">
        <f t="shared" si="8"/>
        <v>0</v>
      </c>
      <c r="BJ171" s="17" t="s">
        <v>83</v>
      </c>
      <c r="BK171" s="201">
        <f t="shared" si="9"/>
        <v>0</v>
      </c>
      <c r="BL171" s="17" t="s">
        <v>151</v>
      </c>
      <c r="BM171" s="200" t="s">
        <v>364</v>
      </c>
    </row>
    <row r="172" spans="1:65" s="2" customFormat="1" ht="24.2" customHeight="1">
      <c r="A172" s="34"/>
      <c r="B172" s="35"/>
      <c r="C172" s="241" t="s">
        <v>365</v>
      </c>
      <c r="D172" s="241" t="s">
        <v>218</v>
      </c>
      <c r="E172" s="242" t="s">
        <v>366</v>
      </c>
      <c r="F172" s="243" t="s">
        <v>367</v>
      </c>
      <c r="G172" s="244" t="s">
        <v>159</v>
      </c>
      <c r="H172" s="245">
        <v>10</v>
      </c>
      <c r="I172" s="246"/>
      <c r="J172" s="247">
        <f t="shared" si="0"/>
        <v>0</v>
      </c>
      <c r="K172" s="248"/>
      <c r="L172" s="39"/>
      <c r="M172" s="249" t="s">
        <v>1</v>
      </c>
      <c r="N172" s="250" t="s">
        <v>40</v>
      </c>
      <c r="O172" s="71"/>
      <c r="P172" s="198">
        <f t="shared" si="1"/>
        <v>0</v>
      </c>
      <c r="Q172" s="198">
        <v>0</v>
      </c>
      <c r="R172" s="198">
        <f t="shared" si="2"/>
        <v>0</v>
      </c>
      <c r="S172" s="198">
        <v>0</v>
      </c>
      <c r="T172" s="199">
        <f t="shared" si="3"/>
        <v>0</v>
      </c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R172" s="200" t="s">
        <v>151</v>
      </c>
      <c r="AT172" s="200" t="s">
        <v>218</v>
      </c>
      <c r="AU172" s="200" t="s">
        <v>85</v>
      </c>
      <c r="AY172" s="17" t="s">
        <v>145</v>
      </c>
      <c r="BE172" s="201">
        <f t="shared" si="4"/>
        <v>0</v>
      </c>
      <c r="BF172" s="201">
        <f t="shared" si="5"/>
        <v>0</v>
      </c>
      <c r="BG172" s="201">
        <f t="shared" si="6"/>
        <v>0</v>
      </c>
      <c r="BH172" s="201">
        <f t="shared" si="7"/>
        <v>0</v>
      </c>
      <c r="BI172" s="201">
        <f t="shared" si="8"/>
        <v>0</v>
      </c>
      <c r="BJ172" s="17" t="s">
        <v>83</v>
      </c>
      <c r="BK172" s="201">
        <f t="shared" si="9"/>
        <v>0</v>
      </c>
      <c r="BL172" s="17" t="s">
        <v>151</v>
      </c>
      <c r="BM172" s="200" t="s">
        <v>368</v>
      </c>
    </row>
    <row r="173" spans="1:65" s="2" customFormat="1" ht="24.2" customHeight="1">
      <c r="A173" s="34"/>
      <c r="B173" s="35"/>
      <c r="C173" s="241" t="s">
        <v>369</v>
      </c>
      <c r="D173" s="241" t="s">
        <v>218</v>
      </c>
      <c r="E173" s="242" t="s">
        <v>370</v>
      </c>
      <c r="F173" s="243" t="s">
        <v>371</v>
      </c>
      <c r="G173" s="244" t="s">
        <v>159</v>
      </c>
      <c r="H173" s="245">
        <v>3</v>
      </c>
      <c r="I173" s="246"/>
      <c r="J173" s="247">
        <f t="shared" si="0"/>
        <v>0</v>
      </c>
      <c r="K173" s="248"/>
      <c r="L173" s="39"/>
      <c r="M173" s="249" t="s">
        <v>1</v>
      </c>
      <c r="N173" s="250" t="s">
        <v>40</v>
      </c>
      <c r="O173" s="71"/>
      <c r="P173" s="198">
        <f t="shared" si="1"/>
        <v>0</v>
      </c>
      <c r="Q173" s="198">
        <v>0</v>
      </c>
      <c r="R173" s="198">
        <f t="shared" si="2"/>
        <v>0</v>
      </c>
      <c r="S173" s="198">
        <v>0</v>
      </c>
      <c r="T173" s="199">
        <f t="shared" si="3"/>
        <v>0</v>
      </c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R173" s="200" t="s">
        <v>151</v>
      </c>
      <c r="AT173" s="200" t="s">
        <v>218</v>
      </c>
      <c r="AU173" s="200" t="s">
        <v>85</v>
      </c>
      <c r="AY173" s="17" t="s">
        <v>145</v>
      </c>
      <c r="BE173" s="201">
        <f t="shared" si="4"/>
        <v>0</v>
      </c>
      <c r="BF173" s="201">
        <f t="shared" si="5"/>
        <v>0</v>
      </c>
      <c r="BG173" s="201">
        <f t="shared" si="6"/>
        <v>0</v>
      </c>
      <c r="BH173" s="201">
        <f t="shared" si="7"/>
        <v>0</v>
      </c>
      <c r="BI173" s="201">
        <f t="shared" si="8"/>
        <v>0</v>
      </c>
      <c r="BJ173" s="17" t="s">
        <v>83</v>
      </c>
      <c r="BK173" s="201">
        <f t="shared" si="9"/>
        <v>0</v>
      </c>
      <c r="BL173" s="17" t="s">
        <v>151</v>
      </c>
      <c r="BM173" s="200" t="s">
        <v>372</v>
      </c>
    </row>
    <row r="174" spans="1:65" s="2" customFormat="1" ht="14.45" customHeight="1">
      <c r="A174" s="34"/>
      <c r="B174" s="35"/>
      <c r="C174" s="241" t="s">
        <v>7</v>
      </c>
      <c r="D174" s="241" t="s">
        <v>218</v>
      </c>
      <c r="E174" s="242" t="s">
        <v>373</v>
      </c>
      <c r="F174" s="243" t="s">
        <v>374</v>
      </c>
      <c r="G174" s="244" t="s">
        <v>159</v>
      </c>
      <c r="H174" s="245">
        <v>10</v>
      </c>
      <c r="I174" s="246"/>
      <c r="J174" s="247">
        <f t="shared" si="0"/>
        <v>0</v>
      </c>
      <c r="K174" s="248"/>
      <c r="L174" s="39"/>
      <c r="M174" s="249" t="s">
        <v>1</v>
      </c>
      <c r="N174" s="250" t="s">
        <v>40</v>
      </c>
      <c r="O174" s="71"/>
      <c r="P174" s="198">
        <f t="shared" si="1"/>
        <v>0</v>
      </c>
      <c r="Q174" s="198">
        <v>0</v>
      </c>
      <c r="R174" s="198">
        <f t="shared" si="2"/>
        <v>0</v>
      </c>
      <c r="S174" s="198">
        <v>0</v>
      </c>
      <c r="T174" s="199">
        <f t="shared" si="3"/>
        <v>0</v>
      </c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R174" s="200" t="s">
        <v>151</v>
      </c>
      <c r="AT174" s="200" t="s">
        <v>218</v>
      </c>
      <c r="AU174" s="200" t="s">
        <v>85</v>
      </c>
      <c r="AY174" s="17" t="s">
        <v>145</v>
      </c>
      <c r="BE174" s="201">
        <f t="shared" si="4"/>
        <v>0</v>
      </c>
      <c r="BF174" s="201">
        <f t="shared" si="5"/>
        <v>0</v>
      </c>
      <c r="BG174" s="201">
        <f t="shared" si="6"/>
        <v>0</v>
      </c>
      <c r="BH174" s="201">
        <f t="shared" si="7"/>
        <v>0</v>
      </c>
      <c r="BI174" s="201">
        <f t="shared" si="8"/>
        <v>0</v>
      </c>
      <c r="BJ174" s="17" t="s">
        <v>83</v>
      </c>
      <c r="BK174" s="201">
        <f t="shared" si="9"/>
        <v>0</v>
      </c>
      <c r="BL174" s="17" t="s">
        <v>151</v>
      </c>
      <c r="BM174" s="200" t="s">
        <v>375</v>
      </c>
    </row>
    <row r="175" spans="1:65" s="2" customFormat="1" ht="14.45" customHeight="1">
      <c r="A175" s="34"/>
      <c r="B175" s="35"/>
      <c r="C175" s="241" t="s">
        <v>376</v>
      </c>
      <c r="D175" s="241" t="s">
        <v>218</v>
      </c>
      <c r="E175" s="242" t="s">
        <v>377</v>
      </c>
      <c r="F175" s="243" t="s">
        <v>378</v>
      </c>
      <c r="G175" s="244" t="s">
        <v>159</v>
      </c>
      <c r="H175" s="245">
        <v>3</v>
      </c>
      <c r="I175" s="246"/>
      <c r="J175" s="247">
        <f t="shared" si="0"/>
        <v>0</v>
      </c>
      <c r="K175" s="248"/>
      <c r="L175" s="39"/>
      <c r="M175" s="249" t="s">
        <v>1</v>
      </c>
      <c r="N175" s="250" t="s">
        <v>40</v>
      </c>
      <c r="O175" s="71"/>
      <c r="P175" s="198">
        <f t="shared" si="1"/>
        <v>0</v>
      </c>
      <c r="Q175" s="198">
        <v>0</v>
      </c>
      <c r="R175" s="198">
        <f t="shared" si="2"/>
        <v>0</v>
      </c>
      <c r="S175" s="198">
        <v>0</v>
      </c>
      <c r="T175" s="199">
        <f t="shared" si="3"/>
        <v>0</v>
      </c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R175" s="200" t="s">
        <v>151</v>
      </c>
      <c r="AT175" s="200" t="s">
        <v>218</v>
      </c>
      <c r="AU175" s="200" t="s">
        <v>85</v>
      </c>
      <c r="AY175" s="17" t="s">
        <v>145</v>
      </c>
      <c r="BE175" s="201">
        <f t="shared" si="4"/>
        <v>0</v>
      </c>
      <c r="BF175" s="201">
        <f t="shared" si="5"/>
        <v>0</v>
      </c>
      <c r="BG175" s="201">
        <f t="shared" si="6"/>
        <v>0</v>
      </c>
      <c r="BH175" s="201">
        <f t="shared" si="7"/>
        <v>0</v>
      </c>
      <c r="BI175" s="201">
        <f t="shared" si="8"/>
        <v>0</v>
      </c>
      <c r="BJ175" s="17" t="s">
        <v>83</v>
      </c>
      <c r="BK175" s="201">
        <f t="shared" si="9"/>
        <v>0</v>
      </c>
      <c r="BL175" s="17" t="s">
        <v>151</v>
      </c>
      <c r="BM175" s="200" t="s">
        <v>379</v>
      </c>
    </row>
    <row r="176" spans="1:65" s="2" customFormat="1" ht="24.2" customHeight="1">
      <c r="A176" s="34"/>
      <c r="B176" s="35"/>
      <c r="C176" s="241" t="s">
        <v>380</v>
      </c>
      <c r="D176" s="241" t="s">
        <v>218</v>
      </c>
      <c r="E176" s="242" t="s">
        <v>381</v>
      </c>
      <c r="F176" s="243" t="s">
        <v>382</v>
      </c>
      <c r="G176" s="244" t="s">
        <v>159</v>
      </c>
      <c r="H176" s="245">
        <v>90</v>
      </c>
      <c r="I176" s="246"/>
      <c r="J176" s="247">
        <f t="shared" si="0"/>
        <v>0</v>
      </c>
      <c r="K176" s="248"/>
      <c r="L176" s="39"/>
      <c r="M176" s="249" t="s">
        <v>1</v>
      </c>
      <c r="N176" s="250" t="s">
        <v>40</v>
      </c>
      <c r="O176" s="71"/>
      <c r="P176" s="198">
        <f t="shared" si="1"/>
        <v>0</v>
      </c>
      <c r="Q176" s="198">
        <v>0</v>
      </c>
      <c r="R176" s="198">
        <f t="shared" si="2"/>
        <v>0</v>
      </c>
      <c r="S176" s="198">
        <v>0</v>
      </c>
      <c r="T176" s="199">
        <f t="shared" si="3"/>
        <v>0</v>
      </c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R176" s="200" t="s">
        <v>151</v>
      </c>
      <c r="AT176" s="200" t="s">
        <v>218</v>
      </c>
      <c r="AU176" s="200" t="s">
        <v>85</v>
      </c>
      <c r="AY176" s="17" t="s">
        <v>145</v>
      </c>
      <c r="BE176" s="201">
        <f t="shared" si="4"/>
        <v>0</v>
      </c>
      <c r="BF176" s="201">
        <f t="shared" si="5"/>
        <v>0</v>
      </c>
      <c r="BG176" s="201">
        <f t="shared" si="6"/>
        <v>0</v>
      </c>
      <c r="BH176" s="201">
        <f t="shared" si="7"/>
        <v>0</v>
      </c>
      <c r="BI176" s="201">
        <f t="shared" si="8"/>
        <v>0</v>
      </c>
      <c r="BJ176" s="17" t="s">
        <v>83</v>
      </c>
      <c r="BK176" s="201">
        <f t="shared" si="9"/>
        <v>0</v>
      </c>
      <c r="BL176" s="17" t="s">
        <v>151</v>
      </c>
      <c r="BM176" s="200" t="s">
        <v>383</v>
      </c>
    </row>
    <row r="177" spans="1:65" s="14" customFormat="1">
      <c r="B177" s="219"/>
      <c r="C177" s="220"/>
      <c r="D177" s="210" t="s">
        <v>191</v>
      </c>
      <c r="E177" s="221" t="s">
        <v>1</v>
      </c>
      <c r="F177" s="222" t="s">
        <v>384</v>
      </c>
      <c r="G177" s="220"/>
      <c r="H177" s="223">
        <v>90</v>
      </c>
      <c r="I177" s="224"/>
      <c r="J177" s="220"/>
      <c r="K177" s="220"/>
      <c r="L177" s="225"/>
      <c r="M177" s="226"/>
      <c r="N177" s="227"/>
      <c r="O177" s="227"/>
      <c r="P177" s="227"/>
      <c r="Q177" s="227"/>
      <c r="R177" s="227"/>
      <c r="S177" s="227"/>
      <c r="T177" s="228"/>
      <c r="AT177" s="229" t="s">
        <v>191</v>
      </c>
      <c r="AU177" s="229" t="s">
        <v>85</v>
      </c>
      <c r="AV177" s="14" t="s">
        <v>85</v>
      </c>
      <c r="AW177" s="14" t="s">
        <v>32</v>
      </c>
      <c r="AX177" s="14" t="s">
        <v>83</v>
      </c>
      <c r="AY177" s="229" t="s">
        <v>145</v>
      </c>
    </row>
    <row r="178" spans="1:65" s="2" customFormat="1" ht="24.2" customHeight="1">
      <c r="A178" s="34"/>
      <c r="B178" s="35"/>
      <c r="C178" s="241" t="s">
        <v>385</v>
      </c>
      <c r="D178" s="241" t="s">
        <v>218</v>
      </c>
      <c r="E178" s="242" t="s">
        <v>386</v>
      </c>
      <c r="F178" s="243" t="s">
        <v>387</v>
      </c>
      <c r="G178" s="244" t="s">
        <v>159</v>
      </c>
      <c r="H178" s="245">
        <v>27</v>
      </c>
      <c r="I178" s="246"/>
      <c r="J178" s="247">
        <f>ROUND(I178*H178,2)</f>
        <v>0</v>
      </c>
      <c r="K178" s="248"/>
      <c r="L178" s="39"/>
      <c r="M178" s="249" t="s">
        <v>1</v>
      </c>
      <c r="N178" s="250" t="s">
        <v>40</v>
      </c>
      <c r="O178" s="71"/>
      <c r="P178" s="198">
        <f>O178*H178</f>
        <v>0</v>
      </c>
      <c r="Q178" s="198">
        <v>0</v>
      </c>
      <c r="R178" s="198">
        <f>Q178*H178</f>
        <v>0</v>
      </c>
      <c r="S178" s="198">
        <v>0</v>
      </c>
      <c r="T178" s="199">
        <f>S178*H178</f>
        <v>0</v>
      </c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R178" s="200" t="s">
        <v>151</v>
      </c>
      <c r="AT178" s="200" t="s">
        <v>218</v>
      </c>
      <c r="AU178" s="200" t="s">
        <v>85</v>
      </c>
      <c r="AY178" s="17" t="s">
        <v>145</v>
      </c>
      <c r="BE178" s="201">
        <f>IF(N178="základní",J178,0)</f>
        <v>0</v>
      </c>
      <c r="BF178" s="201">
        <f>IF(N178="snížená",J178,0)</f>
        <v>0</v>
      </c>
      <c r="BG178" s="201">
        <f>IF(N178="zákl. přenesená",J178,0)</f>
        <v>0</v>
      </c>
      <c r="BH178" s="201">
        <f>IF(N178="sníž. přenesená",J178,0)</f>
        <v>0</v>
      </c>
      <c r="BI178" s="201">
        <f>IF(N178="nulová",J178,0)</f>
        <v>0</v>
      </c>
      <c r="BJ178" s="17" t="s">
        <v>83</v>
      </c>
      <c r="BK178" s="201">
        <f>ROUND(I178*H178,2)</f>
        <v>0</v>
      </c>
      <c r="BL178" s="17" t="s">
        <v>151</v>
      </c>
      <c r="BM178" s="200" t="s">
        <v>388</v>
      </c>
    </row>
    <row r="179" spans="1:65" s="14" customFormat="1">
      <c r="B179" s="219"/>
      <c r="C179" s="220"/>
      <c r="D179" s="210" t="s">
        <v>191</v>
      </c>
      <c r="E179" s="221" t="s">
        <v>1</v>
      </c>
      <c r="F179" s="222" t="s">
        <v>389</v>
      </c>
      <c r="G179" s="220"/>
      <c r="H179" s="223">
        <v>27</v>
      </c>
      <c r="I179" s="224"/>
      <c r="J179" s="220"/>
      <c r="K179" s="220"/>
      <c r="L179" s="225"/>
      <c r="M179" s="226"/>
      <c r="N179" s="227"/>
      <c r="O179" s="227"/>
      <c r="P179" s="227"/>
      <c r="Q179" s="227"/>
      <c r="R179" s="227"/>
      <c r="S179" s="227"/>
      <c r="T179" s="228"/>
      <c r="AT179" s="229" t="s">
        <v>191</v>
      </c>
      <c r="AU179" s="229" t="s">
        <v>85</v>
      </c>
      <c r="AV179" s="14" t="s">
        <v>85</v>
      </c>
      <c r="AW179" s="14" t="s">
        <v>32</v>
      </c>
      <c r="AX179" s="14" t="s">
        <v>83</v>
      </c>
      <c r="AY179" s="229" t="s">
        <v>145</v>
      </c>
    </row>
    <row r="180" spans="1:65" s="2" customFormat="1" ht="24.2" customHeight="1">
      <c r="A180" s="34"/>
      <c r="B180" s="35"/>
      <c r="C180" s="241" t="s">
        <v>390</v>
      </c>
      <c r="D180" s="241" t="s">
        <v>218</v>
      </c>
      <c r="E180" s="242" t="s">
        <v>391</v>
      </c>
      <c r="F180" s="243" t="s">
        <v>392</v>
      </c>
      <c r="G180" s="244" t="s">
        <v>159</v>
      </c>
      <c r="H180" s="245">
        <v>90</v>
      </c>
      <c r="I180" s="246"/>
      <c r="J180" s="247">
        <f>ROUND(I180*H180,2)</f>
        <v>0</v>
      </c>
      <c r="K180" s="248"/>
      <c r="L180" s="39"/>
      <c r="M180" s="249" t="s">
        <v>1</v>
      </c>
      <c r="N180" s="250" t="s">
        <v>40</v>
      </c>
      <c r="O180" s="71"/>
      <c r="P180" s="198">
        <f>O180*H180</f>
        <v>0</v>
      </c>
      <c r="Q180" s="198">
        <v>0</v>
      </c>
      <c r="R180" s="198">
        <f>Q180*H180</f>
        <v>0</v>
      </c>
      <c r="S180" s="198">
        <v>0</v>
      </c>
      <c r="T180" s="199">
        <f>S180*H180</f>
        <v>0</v>
      </c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R180" s="200" t="s">
        <v>151</v>
      </c>
      <c r="AT180" s="200" t="s">
        <v>218</v>
      </c>
      <c r="AU180" s="200" t="s">
        <v>85</v>
      </c>
      <c r="AY180" s="17" t="s">
        <v>145</v>
      </c>
      <c r="BE180" s="201">
        <f>IF(N180="základní",J180,0)</f>
        <v>0</v>
      </c>
      <c r="BF180" s="201">
        <f>IF(N180="snížená",J180,0)</f>
        <v>0</v>
      </c>
      <c r="BG180" s="201">
        <f>IF(N180="zákl. přenesená",J180,0)</f>
        <v>0</v>
      </c>
      <c r="BH180" s="201">
        <f>IF(N180="sníž. přenesená",J180,0)</f>
        <v>0</v>
      </c>
      <c r="BI180" s="201">
        <f>IF(N180="nulová",J180,0)</f>
        <v>0</v>
      </c>
      <c r="BJ180" s="17" t="s">
        <v>83</v>
      </c>
      <c r="BK180" s="201">
        <f>ROUND(I180*H180,2)</f>
        <v>0</v>
      </c>
      <c r="BL180" s="17" t="s">
        <v>151</v>
      </c>
      <c r="BM180" s="200" t="s">
        <v>393</v>
      </c>
    </row>
    <row r="181" spans="1:65" s="14" customFormat="1">
      <c r="B181" s="219"/>
      <c r="C181" s="220"/>
      <c r="D181" s="210" t="s">
        <v>191</v>
      </c>
      <c r="E181" s="221" t="s">
        <v>1</v>
      </c>
      <c r="F181" s="222" t="s">
        <v>384</v>
      </c>
      <c r="G181" s="220"/>
      <c r="H181" s="223">
        <v>90</v>
      </c>
      <c r="I181" s="224"/>
      <c r="J181" s="220"/>
      <c r="K181" s="220"/>
      <c r="L181" s="225"/>
      <c r="M181" s="226"/>
      <c r="N181" s="227"/>
      <c r="O181" s="227"/>
      <c r="P181" s="227"/>
      <c r="Q181" s="227"/>
      <c r="R181" s="227"/>
      <c r="S181" s="227"/>
      <c r="T181" s="228"/>
      <c r="AT181" s="229" t="s">
        <v>191</v>
      </c>
      <c r="AU181" s="229" t="s">
        <v>85</v>
      </c>
      <c r="AV181" s="14" t="s">
        <v>85</v>
      </c>
      <c r="AW181" s="14" t="s">
        <v>32</v>
      </c>
      <c r="AX181" s="14" t="s">
        <v>83</v>
      </c>
      <c r="AY181" s="229" t="s">
        <v>145</v>
      </c>
    </row>
    <row r="182" spans="1:65" s="2" customFormat="1" ht="24.2" customHeight="1">
      <c r="A182" s="34"/>
      <c r="B182" s="35"/>
      <c r="C182" s="241" t="s">
        <v>394</v>
      </c>
      <c r="D182" s="241" t="s">
        <v>218</v>
      </c>
      <c r="E182" s="242" t="s">
        <v>395</v>
      </c>
      <c r="F182" s="243" t="s">
        <v>396</v>
      </c>
      <c r="G182" s="244" t="s">
        <v>159</v>
      </c>
      <c r="H182" s="245">
        <v>27</v>
      </c>
      <c r="I182" s="246"/>
      <c r="J182" s="247">
        <f>ROUND(I182*H182,2)</f>
        <v>0</v>
      </c>
      <c r="K182" s="248"/>
      <c r="L182" s="39"/>
      <c r="M182" s="249" t="s">
        <v>1</v>
      </c>
      <c r="N182" s="250" t="s">
        <v>40</v>
      </c>
      <c r="O182" s="71"/>
      <c r="P182" s="198">
        <f>O182*H182</f>
        <v>0</v>
      </c>
      <c r="Q182" s="198">
        <v>0</v>
      </c>
      <c r="R182" s="198">
        <f>Q182*H182</f>
        <v>0</v>
      </c>
      <c r="S182" s="198">
        <v>0</v>
      </c>
      <c r="T182" s="199">
        <f>S182*H182</f>
        <v>0</v>
      </c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R182" s="200" t="s">
        <v>151</v>
      </c>
      <c r="AT182" s="200" t="s">
        <v>218</v>
      </c>
      <c r="AU182" s="200" t="s">
        <v>85</v>
      </c>
      <c r="AY182" s="17" t="s">
        <v>145</v>
      </c>
      <c r="BE182" s="201">
        <f>IF(N182="základní",J182,0)</f>
        <v>0</v>
      </c>
      <c r="BF182" s="201">
        <f>IF(N182="snížená",J182,0)</f>
        <v>0</v>
      </c>
      <c r="BG182" s="201">
        <f>IF(N182="zákl. přenesená",J182,0)</f>
        <v>0</v>
      </c>
      <c r="BH182" s="201">
        <f>IF(N182="sníž. přenesená",J182,0)</f>
        <v>0</v>
      </c>
      <c r="BI182" s="201">
        <f>IF(N182="nulová",J182,0)</f>
        <v>0</v>
      </c>
      <c r="BJ182" s="17" t="s">
        <v>83</v>
      </c>
      <c r="BK182" s="201">
        <f>ROUND(I182*H182,2)</f>
        <v>0</v>
      </c>
      <c r="BL182" s="17" t="s">
        <v>151</v>
      </c>
      <c r="BM182" s="200" t="s">
        <v>397</v>
      </c>
    </row>
    <row r="183" spans="1:65" s="14" customFormat="1">
      <c r="B183" s="219"/>
      <c r="C183" s="220"/>
      <c r="D183" s="210" t="s">
        <v>191</v>
      </c>
      <c r="E183" s="221" t="s">
        <v>1</v>
      </c>
      <c r="F183" s="222" t="s">
        <v>389</v>
      </c>
      <c r="G183" s="220"/>
      <c r="H183" s="223">
        <v>27</v>
      </c>
      <c r="I183" s="224"/>
      <c r="J183" s="220"/>
      <c r="K183" s="220"/>
      <c r="L183" s="225"/>
      <c r="M183" s="226"/>
      <c r="N183" s="227"/>
      <c r="O183" s="227"/>
      <c r="P183" s="227"/>
      <c r="Q183" s="227"/>
      <c r="R183" s="227"/>
      <c r="S183" s="227"/>
      <c r="T183" s="228"/>
      <c r="AT183" s="229" t="s">
        <v>191</v>
      </c>
      <c r="AU183" s="229" t="s">
        <v>85</v>
      </c>
      <c r="AV183" s="14" t="s">
        <v>85</v>
      </c>
      <c r="AW183" s="14" t="s">
        <v>32</v>
      </c>
      <c r="AX183" s="14" t="s">
        <v>83</v>
      </c>
      <c r="AY183" s="229" t="s">
        <v>145</v>
      </c>
    </row>
    <row r="184" spans="1:65" s="2" customFormat="1" ht="24.2" customHeight="1">
      <c r="A184" s="34"/>
      <c r="B184" s="35"/>
      <c r="C184" s="241" t="s">
        <v>398</v>
      </c>
      <c r="D184" s="241" t="s">
        <v>218</v>
      </c>
      <c r="E184" s="242" t="s">
        <v>399</v>
      </c>
      <c r="F184" s="243" t="s">
        <v>400</v>
      </c>
      <c r="G184" s="244" t="s">
        <v>159</v>
      </c>
      <c r="H184" s="245">
        <v>90</v>
      </c>
      <c r="I184" s="246"/>
      <c r="J184" s="247">
        <f>ROUND(I184*H184,2)</f>
        <v>0</v>
      </c>
      <c r="K184" s="248"/>
      <c r="L184" s="39"/>
      <c r="M184" s="249" t="s">
        <v>1</v>
      </c>
      <c r="N184" s="250" t="s">
        <v>40</v>
      </c>
      <c r="O184" s="71"/>
      <c r="P184" s="198">
        <f>O184*H184</f>
        <v>0</v>
      </c>
      <c r="Q184" s="198">
        <v>0</v>
      </c>
      <c r="R184" s="198">
        <f>Q184*H184</f>
        <v>0</v>
      </c>
      <c r="S184" s="198">
        <v>0</v>
      </c>
      <c r="T184" s="199">
        <f>S184*H184</f>
        <v>0</v>
      </c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R184" s="200" t="s">
        <v>151</v>
      </c>
      <c r="AT184" s="200" t="s">
        <v>218</v>
      </c>
      <c r="AU184" s="200" t="s">
        <v>85</v>
      </c>
      <c r="AY184" s="17" t="s">
        <v>145</v>
      </c>
      <c r="BE184" s="201">
        <f>IF(N184="základní",J184,0)</f>
        <v>0</v>
      </c>
      <c r="BF184" s="201">
        <f>IF(N184="snížená",J184,0)</f>
        <v>0</v>
      </c>
      <c r="BG184" s="201">
        <f>IF(N184="zákl. přenesená",J184,0)</f>
        <v>0</v>
      </c>
      <c r="BH184" s="201">
        <f>IF(N184="sníž. přenesená",J184,0)</f>
        <v>0</v>
      </c>
      <c r="BI184" s="201">
        <f>IF(N184="nulová",J184,0)</f>
        <v>0</v>
      </c>
      <c r="BJ184" s="17" t="s">
        <v>83</v>
      </c>
      <c r="BK184" s="201">
        <f>ROUND(I184*H184,2)</f>
        <v>0</v>
      </c>
      <c r="BL184" s="17" t="s">
        <v>151</v>
      </c>
      <c r="BM184" s="200" t="s">
        <v>401</v>
      </c>
    </row>
    <row r="185" spans="1:65" s="14" customFormat="1">
      <c r="B185" s="219"/>
      <c r="C185" s="220"/>
      <c r="D185" s="210" t="s">
        <v>191</v>
      </c>
      <c r="E185" s="221" t="s">
        <v>1</v>
      </c>
      <c r="F185" s="222" t="s">
        <v>384</v>
      </c>
      <c r="G185" s="220"/>
      <c r="H185" s="223">
        <v>90</v>
      </c>
      <c r="I185" s="224"/>
      <c r="J185" s="220"/>
      <c r="K185" s="220"/>
      <c r="L185" s="225"/>
      <c r="M185" s="226"/>
      <c r="N185" s="227"/>
      <c r="O185" s="227"/>
      <c r="P185" s="227"/>
      <c r="Q185" s="227"/>
      <c r="R185" s="227"/>
      <c r="S185" s="227"/>
      <c r="T185" s="228"/>
      <c r="AT185" s="229" t="s">
        <v>191</v>
      </c>
      <c r="AU185" s="229" t="s">
        <v>85</v>
      </c>
      <c r="AV185" s="14" t="s">
        <v>85</v>
      </c>
      <c r="AW185" s="14" t="s">
        <v>32</v>
      </c>
      <c r="AX185" s="14" t="s">
        <v>83</v>
      </c>
      <c r="AY185" s="229" t="s">
        <v>145</v>
      </c>
    </row>
    <row r="186" spans="1:65" s="2" customFormat="1" ht="24.2" customHeight="1">
      <c r="A186" s="34"/>
      <c r="B186" s="35"/>
      <c r="C186" s="241" t="s">
        <v>402</v>
      </c>
      <c r="D186" s="241" t="s">
        <v>218</v>
      </c>
      <c r="E186" s="242" t="s">
        <v>403</v>
      </c>
      <c r="F186" s="243" t="s">
        <v>404</v>
      </c>
      <c r="G186" s="244" t="s">
        <v>159</v>
      </c>
      <c r="H186" s="245">
        <v>27</v>
      </c>
      <c r="I186" s="246"/>
      <c r="J186" s="247">
        <f>ROUND(I186*H186,2)</f>
        <v>0</v>
      </c>
      <c r="K186" s="248"/>
      <c r="L186" s="39"/>
      <c r="M186" s="249" t="s">
        <v>1</v>
      </c>
      <c r="N186" s="250" t="s">
        <v>40</v>
      </c>
      <c r="O186" s="71"/>
      <c r="P186" s="198">
        <f>O186*H186</f>
        <v>0</v>
      </c>
      <c r="Q186" s="198">
        <v>0</v>
      </c>
      <c r="R186" s="198">
        <f>Q186*H186</f>
        <v>0</v>
      </c>
      <c r="S186" s="198">
        <v>0</v>
      </c>
      <c r="T186" s="199">
        <f>S186*H186</f>
        <v>0</v>
      </c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R186" s="200" t="s">
        <v>151</v>
      </c>
      <c r="AT186" s="200" t="s">
        <v>218</v>
      </c>
      <c r="AU186" s="200" t="s">
        <v>85</v>
      </c>
      <c r="AY186" s="17" t="s">
        <v>145</v>
      </c>
      <c r="BE186" s="201">
        <f>IF(N186="základní",J186,0)</f>
        <v>0</v>
      </c>
      <c r="BF186" s="201">
        <f>IF(N186="snížená",J186,0)</f>
        <v>0</v>
      </c>
      <c r="BG186" s="201">
        <f>IF(N186="zákl. přenesená",J186,0)</f>
        <v>0</v>
      </c>
      <c r="BH186" s="201">
        <f>IF(N186="sníž. přenesená",J186,0)</f>
        <v>0</v>
      </c>
      <c r="BI186" s="201">
        <f>IF(N186="nulová",J186,0)</f>
        <v>0</v>
      </c>
      <c r="BJ186" s="17" t="s">
        <v>83</v>
      </c>
      <c r="BK186" s="201">
        <f>ROUND(I186*H186,2)</f>
        <v>0</v>
      </c>
      <c r="BL186" s="17" t="s">
        <v>151</v>
      </c>
      <c r="BM186" s="200" t="s">
        <v>405</v>
      </c>
    </row>
    <row r="187" spans="1:65" s="14" customFormat="1">
      <c r="B187" s="219"/>
      <c r="C187" s="220"/>
      <c r="D187" s="210" t="s">
        <v>191</v>
      </c>
      <c r="E187" s="221" t="s">
        <v>1</v>
      </c>
      <c r="F187" s="222" t="s">
        <v>389</v>
      </c>
      <c r="G187" s="220"/>
      <c r="H187" s="223">
        <v>27</v>
      </c>
      <c r="I187" s="224"/>
      <c r="J187" s="220"/>
      <c r="K187" s="220"/>
      <c r="L187" s="225"/>
      <c r="M187" s="226"/>
      <c r="N187" s="227"/>
      <c r="O187" s="227"/>
      <c r="P187" s="227"/>
      <c r="Q187" s="227"/>
      <c r="R187" s="227"/>
      <c r="S187" s="227"/>
      <c r="T187" s="228"/>
      <c r="AT187" s="229" t="s">
        <v>191</v>
      </c>
      <c r="AU187" s="229" t="s">
        <v>85</v>
      </c>
      <c r="AV187" s="14" t="s">
        <v>85</v>
      </c>
      <c r="AW187" s="14" t="s">
        <v>32</v>
      </c>
      <c r="AX187" s="14" t="s">
        <v>83</v>
      </c>
      <c r="AY187" s="229" t="s">
        <v>145</v>
      </c>
    </row>
    <row r="188" spans="1:65" s="2" customFormat="1" ht="24.2" customHeight="1">
      <c r="A188" s="34"/>
      <c r="B188" s="35"/>
      <c r="C188" s="241" t="s">
        <v>406</v>
      </c>
      <c r="D188" s="241" t="s">
        <v>218</v>
      </c>
      <c r="E188" s="242" t="s">
        <v>407</v>
      </c>
      <c r="F188" s="243" t="s">
        <v>408</v>
      </c>
      <c r="G188" s="244" t="s">
        <v>241</v>
      </c>
      <c r="H188" s="245">
        <v>186.6</v>
      </c>
      <c r="I188" s="246"/>
      <c r="J188" s="247">
        <f>ROUND(I188*H188,2)</f>
        <v>0</v>
      </c>
      <c r="K188" s="248"/>
      <c r="L188" s="39"/>
      <c r="M188" s="249" t="s">
        <v>1</v>
      </c>
      <c r="N188" s="250" t="s">
        <v>40</v>
      </c>
      <c r="O188" s="71"/>
      <c r="P188" s="198">
        <f>O188*H188</f>
        <v>0</v>
      </c>
      <c r="Q188" s="198">
        <v>0</v>
      </c>
      <c r="R188" s="198">
        <f>Q188*H188</f>
        <v>0</v>
      </c>
      <c r="S188" s="198">
        <v>0</v>
      </c>
      <c r="T188" s="199">
        <f>S188*H188</f>
        <v>0</v>
      </c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R188" s="200" t="s">
        <v>151</v>
      </c>
      <c r="AT188" s="200" t="s">
        <v>218</v>
      </c>
      <c r="AU188" s="200" t="s">
        <v>85</v>
      </c>
      <c r="AY188" s="17" t="s">
        <v>145</v>
      </c>
      <c r="BE188" s="201">
        <f>IF(N188="základní",J188,0)</f>
        <v>0</v>
      </c>
      <c r="BF188" s="201">
        <f>IF(N188="snížená",J188,0)</f>
        <v>0</v>
      </c>
      <c r="BG188" s="201">
        <f>IF(N188="zákl. přenesená",J188,0)</f>
        <v>0</v>
      </c>
      <c r="BH188" s="201">
        <f>IF(N188="sníž. přenesená",J188,0)</f>
        <v>0</v>
      </c>
      <c r="BI188" s="201">
        <f>IF(N188="nulová",J188,0)</f>
        <v>0</v>
      </c>
      <c r="BJ188" s="17" t="s">
        <v>83</v>
      </c>
      <c r="BK188" s="201">
        <f>ROUND(I188*H188,2)</f>
        <v>0</v>
      </c>
      <c r="BL188" s="17" t="s">
        <v>151</v>
      </c>
      <c r="BM188" s="200" t="s">
        <v>409</v>
      </c>
    </row>
    <row r="189" spans="1:65" s="14" customFormat="1">
      <c r="B189" s="219"/>
      <c r="C189" s="220"/>
      <c r="D189" s="210" t="s">
        <v>191</v>
      </c>
      <c r="E189" s="221" t="s">
        <v>1</v>
      </c>
      <c r="F189" s="222" t="s">
        <v>410</v>
      </c>
      <c r="G189" s="220"/>
      <c r="H189" s="223">
        <v>186.6</v>
      </c>
      <c r="I189" s="224"/>
      <c r="J189" s="220"/>
      <c r="K189" s="220"/>
      <c r="L189" s="225"/>
      <c r="M189" s="226"/>
      <c r="N189" s="227"/>
      <c r="O189" s="227"/>
      <c r="P189" s="227"/>
      <c r="Q189" s="227"/>
      <c r="R189" s="227"/>
      <c r="S189" s="227"/>
      <c r="T189" s="228"/>
      <c r="AT189" s="229" t="s">
        <v>191</v>
      </c>
      <c r="AU189" s="229" t="s">
        <v>85</v>
      </c>
      <c r="AV189" s="14" t="s">
        <v>85</v>
      </c>
      <c r="AW189" s="14" t="s">
        <v>32</v>
      </c>
      <c r="AX189" s="14" t="s">
        <v>83</v>
      </c>
      <c r="AY189" s="229" t="s">
        <v>145</v>
      </c>
    </row>
    <row r="190" spans="1:65" s="2" customFormat="1" ht="24.2" customHeight="1">
      <c r="A190" s="34"/>
      <c r="B190" s="35"/>
      <c r="C190" s="241" t="s">
        <v>411</v>
      </c>
      <c r="D190" s="241" t="s">
        <v>218</v>
      </c>
      <c r="E190" s="242" t="s">
        <v>412</v>
      </c>
      <c r="F190" s="243" t="s">
        <v>413</v>
      </c>
      <c r="G190" s="244" t="s">
        <v>241</v>
      </c>
      <c r="H190" s="245">
        <v>1012.801</v>
      </c>
      <c r="I190" s="246"/>
      <c r="J190" s="247">
        <f>ROUND(I190*H190,2)</f>
        <v>0</v>
      </c>
      <c r="K190" s="248"/>
      <c r="L190" s="39"/>
      <c r="M190" s="249" t="s">
        <v>1</v>
      </c>
      <c r="N190" s="250" t="s">
        <v>40</v>
      </c>
      <c r="O190" s="71"/>
      <c r="P190" s="198">
        <f>O190*H190</f>
        <v>0</v>
      </c>
      <c r="Q190" s="198">
        <v>0</v>
      </c>
      <c r="R190" s="198">
        <f>Q190*H190</f>
        <v>0</v>
      </c>
      <c r="S190" s="198">
        <v>0</v>
      </c>
      <c r="T190" s="199">
        <f>S190*H190</f>
        <v>0</v>
      </c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R190" s="200" t="s">
        <v>151</v>
      </c>
      <c r="AT190" s="200" t="s">
        <v>218</v>
      </c>
      <c r="AU190" s="200" t="s">
        <v>85</v>
      </c>
      <c r="AY190" s="17" t="s">
        <v>145</v>
      </c>
      <c r="BE190" s="201">
        <f>IF(N190="základní",J190,0)</f>
        <v>0</v>
      </c>
      <c r="BF190" s="201">
        <f>IF(N190="snížená",J190,0)</f>
        <v>0</v>
      </c>
      <c r="BG190" s="201">
        <f>IF(N190="zákl. přenesená",J190,0)</f>
        <v>0</v>
      </c>
      <c r="BH190" s="201">
        <f>IF(N190="sníž. přenesená",J190,0)</f>
        <v>0</v>
      </c>
      <c r="BI190" s="201">
        <f>IF(N190="nulová",J190,0)</f>
        <v>0</v>
      </c>
      <c r="BJ190" s="17" t="s">
        <v>83</v>
      </c>
      <c r="BK190" s="201">
        <f>ROUND(I190*H190,2)</f>
        <v>0</v>
      </c>
      <c r="BL190" s="17" t="s">
        <v>151</v>
      </c>
      <c r="BM190" s="200" t="s">
        <v>414</v>
      </c>
    </row>
    <row r="191" spans="1:65" s="14" customFormat="1">
      <c r="B191" s="219"/>
      <c r="C191" s="220"/>
      <c r="D191" s="210" t="s">
        <v>191</v>
      </c>
      <c r="E191" s="221" t="s">
        <v>264</v>
      </c>
      <c r="F191" s="222" t="s">
        <v>415</v>
      </c>
      <c r="G191" s="220"/>
      <c r="H191" s="223">
        <v>1012.801</v>
      </c>
      <c r="I191" s="224"/>
      <c r="J191" s="220"/>
      <c r="K191" s="220"/>
      <c r="L191" s="225"/>
      <c r="M191" s="226"/>
      <c r="N191" s="227"/>
      <c r="O191" s="227"/>
      <c r="P191" s="227"/>
      <c r="Q191" s="227"/>
      <c r="R191" s="227"/>
      <c r="S191" s="227"/>
      <c r="T191" s="228"/>
      <c r="AT191" s="229" t="s">
        <v>191</v>
      </c>
      <c r="AU191" s="229" t="s">
        <v>85</v>
      </c>
      <c r="AV191" s="14" t="s">
        <v>85</v>
      </c>
      <c r="AW191" s="14" t="s">
        <v>32</v>
      </c>
      <c r="AX191" s="14" t="s">
        <v>83</v>
      </c>
      <c r="AY191" s="229" t="s">
        <v>145</v>
      </c>
    </row>
    <row r="192" spans="1:65" s="2" customFormat="1" ht="24.2" customHeight="1">
      <c r="A192" s="34"/>
      <c r="B192" s="35"/>
      <c r="C192" s="241" t="s">
        <v>416</v>
      </c>
      <c r="D192" s="241" t="s">
        <v>218</v>
      </c>
      <c r="E192" s="242" t="s">
        <v>417</v>
      </c>
      <c r="F192" s="243" t="s">
        <v>418</v>
      </c>
      <c r="G192" s="244" t="s">
        <v>241</v>
      </c>
      <c r="H192" s="245">
        <v>186.6</v>
      </c>
      <c r="I192" s="246"/>
      <c r="J192" s="247">
        <f>ROUND(I192*H192,2)</f>
        <v>0</v>
      </c>
      <c r="K192" s="248"/>
      <c r="L192" s="39"/>
      <c r="M192" s="249" t="s">
        <v>1</v>
      </c>
      <c r="N192" s="250" t="s">
        <v>40</v>
      </c>
      <c r="O192" s="71"/>
      <c r="P192" s="198">
        <f>O192*H192</f>
        <v>0</v>
      </c>
      <c r="Q192" s="198">
        <v>0</v>
      </c>
      <c r="R192" s="198">
        <f>Q192*H192</f>
        <v>0</v>
      </c>
      <c r="S192" s="198">
        <v>0</v>
      </c>
      <c r="T192" s="199">
        <f>S192*H192</f>
        <v>0</v>
      </c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R192" s="200" t="s">
        <v>151</v>
      </c>
      <c r="AT192" s="200" t="s">
        <v>218</v>
      </c>
      <c r="AU192" s="200" t="s">
        <v>85</v>
      </c>
      <c r="AY192" s="17" t="s">
        <v>145</v>
      </c>
      <c r="BE192" s="201">
        <f>IF(N192="základní",J192,0)</f>
        <v>0</v>
      </c>
      <c r="BF192" s="201">
        <f>IF(N192="snížená",J192,0)</f>
        <v>0</v>
      </c>
      <c r="BG192" s="201">
        <f>IF(N192="zákl. přenesená",J192,0)</f>
        <v>0</v>
      </c>
      <c r="BH192" s="201">
        <f>IF(N192="sníž. přenesená",J192,0)</f>
        <v>0</v>
      </c>
      <c r="BI192" s="201">
        <f>IF(N192="nulová",J192,0)</f>
        <v>0</v>
      </c>
      <c r="BJ192" s="17" t="s">
        <v>83</v>
      </c>
      <c r="BK192" s="201">
        <f>ROUND(I192*H192,2)</f>
        <v>0</v>
      </c>
      <c r="BL192" s="17" t="s">
        <v>151</v>
      </c>
      <c r="BM192" s="200" t="s">
        <v>419</v>
      </c>
    </row>
    <row r="193" spans="1:65" s="14" customFormat="1">
      <c r="B193" s="219"/>
      <c r="C193" s="220"/>
      <c r="D193" s="210" t="s">
        <v>191</v>
      </c>
      <c r="E193" s="221" t="s">
        <v>1</v>
      </c>
      <c r="F193" s="222" t="s">
        <v>420</v>
      </c>
      <c r="G193" s="220"/>
      <c r="H193" s="223">
        <v>186.6</v>
      </c>
      <c r="I193" s="224"/>
      <c r="J193" s="220"/>
      <c r="K193" s="220"/>
      <c r="L193" s="225"/>
      <c r="M193" s="226"/>
      <c r="N193" s="227"/>
      <c r="O193" s="227"/>
      <c r="P193" s="227"/>
      <c r="Q193" s="227"/>
      <c r="R193" s="227"/>
      <c r="S193" s="227"/>
      <c r="T193" s="228"/>
      <c r="AT193" s="229" t="s">
        <v>191</v>
      </c>
      <c r="AU193" s="229" t="s">
        <v>85</v>
      </c>
      <c r="AV193" s="14" t="s">
        <v>85</v>
      </c>
      <c r="AW193" s="14" t="s">
        <v>32</v>
      </c>
      <c r="AX193" s="14" t="s">
        <v>83</v>
      </c>
      <c r="AY193" s="229" t="s">
        <v>145</v>
      </c>
    </row>
    <row r="194" spans="1:65" s="2" customFormat="1" ht="24.2" customHeight="1">
      <c r="A194" s="34"/>
      <c r="B194" s="35"/>
      <c r="C194" s="241" t="s">
        <v>421</v>
      </c>
      <c r="D194" s="241" t="s">
        <v>218</v>
      </c>
      <c r="E194" s="242" t="s">
        <v>422</v>
      </c>
      <c r="F194" s="243" t="s">
        <v>423</v>
      </c>
      <c r="G194" s="244" t="s">
        <v>241</v>
      </c>
      <c r="H194" s="245">
        <v>1012.801</v>
      </c>
      <c r="I194" s="246"/>
      <c r="J194" s="247">
        <f>ROUND(I194*H194,2)</f>
        <v>0</v>
      </c>
      <c r="K194" s="248"/>
      <c r="L194" s="39"/>
      <c r="M194" s="249" t="s">
        <v>1</v>
      </c>
      <c r="N194" s="250" t="s">
        <v>40</v>
      </c>
      <c r="O194" s="71"/>
      <c r="P194" s="198">
        <f>O194*H194</f>
        <v>0</v>
      </c>
      <c r="Q194" s="198">
        <v>0</v>
      </c>
      <c r="R194" s="198">
        <f>Q194*H194</f>
        <v>0</v>
      </c>
      <c r="S194" s="198">
        <v>0</v>
      </c>
      <c r="T194" s="199">
        <f>S194*H194</f>
        <v>0</v>
      </c>
      <c r="U194" s="34"/>
      <c r="V194" s="34"/>
      <c r="W194" s="34"/>
      <c r="X194" s="34"/>
      <c r="Y194" s="34"/>
      <c r="Z194" s="34"/>
      <c r="AA194" s="34"/>
      <c r="AB194" s="34"/>
      <c r="AC194" s="34"/>
      <c r="AD194" s="34"/>
      <c r="AE194" s="34"/>
      <c r="AR194" s="200" t="s">
        <v>151</v>
      </c>
      <c r="AT194" s="200" t="s">
        <v>218</v>
      </c>
      <c r="AU194" s="200" t="s">
        <v>85</v>
      </c>
      <c r="AY194" s="17" t="s">
        <v>145</v>
      </c>
      <c r="BE194" s="201">
        <f>IF(N194="základní",J194,0)</f>
        <v>0</v>
      </c>
      <c r="BF194" s="201">
        <f>IF(N194="snížená",J194,0)</f>
        <v>0</v>
      </c>
      <c r="BG194" s="201">
        <f>IF(N194="zákl. přenesená",J194,0)</f>
        <v>0</v>
      </c>
      <c r="BH194" s="201">
        <f>IF(N194="sníž. přenesená",J194,0)</f>
        <v>0</v>
      </c>
      <c r="BI194" s="201">
        <f>IF(N194="nulová",J194,0)</f>
        <v>0</v>
      </c>
      <c r="BJ194" s="17" t="s">
        <v>83</v>
      </c>
      <c r="BK194" s="201">
        <f>ROUND(I194*H194,2)</f>
        <v>0</v>
      </c>
      <c r="BL194" s="17" t="s">
        <v>151</v>
      </c>
      <c r="BM194" s="200" t="s">
        <v>424</v>
      </c>
    </row>
    <row r="195" spans="1:65" s="14" customFormat="1">
      <c r="B195" s="219"/>
      <c r="C195" s="220"/>
      <c r="D195" s="210" t="s">
        <v>191</v>
      </c>
      <c r="E195" s="221" t="s">
        <v>1</v>
      </c>
      <c r="F195" s="222" t="s">
        <v>264</v>
      </c>
      <c r="G195" s="220"/>
      <c r="H195" s="223">
        <v>1012.801</v>
      </c>
      <c r="I195" s="224"/>
      <c r="J195" s="220"/>
      <c r="K195" s="220"/>
      <c r="L195" s="225"/>
      <c r="M195" s="226"/>
      <c r="N195" s="227"/>
      <c r="O195" s="227"/>
      <c r="P195" s="227"/>
      <c r="Q195" s="227"/>
      <c r="R195" s="227"/>
      <c r="S195" s="227"/>
      <c r="T195" s="228"/>
      <c r="AT195" s="229" t="s">
        <v>191</v>
      </c>
      <c r="AU195" s="229" t="s">
        <v>85</v>
      </c>
      <c r="AV195" s="14" t="s">
        <v>85</v>
      </c>
      <c r="AW195" s="14" t="s">
        <v>32</v>
      </c>
      <c r="AX195" s="14" t="s">
        <v>83</v>
      </c>
      <c r="AY195" s="229" t="s">
        <v>145</v>
      </c>
    </row>
    <row r="196" spans="1:65" s="2" customFormat="1" ht="24.2" customHeight="1">
      <c r="A196" s="34"/>
      <c r="B196" s="35"/>
      <c r="C196" s="241" t="s">
        <v>425</v>
      </c>
      <c r="D196" s="241" t="s">
        <v>218</v>
      </c>
      <c r="E196" s="242" t="s">
        <v>426</v>
      </c>
      <c r="F196" s="243" t="s">
        <v>427</v>
      </c>
      <c r="G196" s="244" t="s">
        <v>428</v>
      </c>
      <c r="H196" s="245">
        <v>1721.7619999999999</v>
      </c>
      <c r="I196" s="246"/>
      <c r="J196" s="247">
        <f>ROUND(I196*H196,2)</f>
        <v>0</v>
      </c>
      <c r="K196" s="248"/>
      <c r="L196" s="39"/>
      <c r="M196" s="249" t="s">
        <v>1</v>
      </c>
      <c r="N196" s="250" t="s">
        <v>40</v>
      </c>
      <c r="O196" s="71"/>
      <c r="P196" s="198">
        <f>O196*H196</f>
        <v>0</v>
      </c>
      <c r="Q196" s="198">
        <v>0</v>
      </c>
      <c r="R196" s="198">
        <f>Q196*H196</f>
        <v>0</v>
      </c>
      <c r="S196" s="198">
        <v>0</v>
      </c>
      <c r="T196" s="199">
        <f>S196*H196</f>
        <v>0</v>
      </c>
      <c r="U196" s="34"/>
      <c r="V196" s="34"/>
      <c r="W196" s="34"/>
      <c r="X196" s="34"/>
      <c r="Y196" s="34"/>
      <c r="Z196" s="34"/>
      <c r="AA196" s="34"/>
      <c r="AB196" s="34"/>
      <c r="AC196" s="34"/>
      <c r="AD196" s="34"/>
      <c r="AE196" s="34"/>
      <c r="AR196" s="200" t="s">
        <v>151</v>
      </c>
      <c r="AT196" s="200" t="s">
        <v>218</v>
      </c>
      <c r="AU196" s="200" t="s">
        <v>85</v>
      </c>
      <c r="AY196" s="17" t="s">
        <v>145</v>
      </c>
      <c r="BE196" s="201">
        <f>IF(N196="základní",J196,0)</f>
        <v>0</v>
      </c>
      <c r="BF196" s="201">
        <f>IF(N196="snížená",J196,0)</f>
        <v>0</v>
      </c>
      <c r="BG196" s="201">
        <f>IF(N196="zákl. přenesená",J196,0)</f>
        <v>0</v>
      </c>
      <c r="BH196" s="201">
        <f>IF(N196="sníž. přenesená",J196,0)</f>
        <v>0</v>
      </c>
      <c r="BI196" s="201">
        <f>IF(N196="nulová",J196,0)</f>
        <v>0</v>
      </c>
      <c r="BJ196" s="17" t="s">
        <v>83</v>
      </c>
      <c r="BK196" s="201">
        <f>ROUND(I196*H196,2)</f>
        <v>0</v>
      </c>
      <c r="BL196" s="17" t="s">
        <v>151</v>
      </c>
      <c r="BM196" s="200" t="s">
        <v>429</v>
      </c>
    </row>
    <row r="197" spans="1:65" s="14" customFormat="1">
      <c r="B197" s="219"/>
      <c r="C197" s="220"/>
      <c r="D197" s="210" t="s">
        <v>191</v>
      </c>
      <c r="E197" s="221" t="s">
        <v>1</v>
      </c>
      <c r="F197" s="222" t="s">
        <v>430</v>
      </c>
      <c r="G197" s="220"/>
      <c r="H197" s="223">
        <v>1721.7619999999999</v>
      </c>
      <c r="I197" s="224"/>
      <c r="J197" s="220"/>
      <c r="K197" s="220"/>
      <c r="L197" s="225"/>
      <c r="M197" s="226"/>
      <c r="N197" s="227"/>
      <c r="O197" s="227"/>
      <c r="P197" s="227"/>
      <c r="Q197" s="227"/>
      <c r="R197" s="227"/>
      <c r="S197" s="227"/>
      <c r="T197" s="228"/>
      <c r="AT197" s="229" t="s">
        <v>191</v>
      </c>
      <c r="AU197" s="229" t="s">
        <v>85</v>
      </c>
      <c r="AV197" s="14" t="s">
        <v>85</v>
      </c>
      <c r="AW197" s="14" t="s">
        <v>32</v>
      </c>
      <c r="AX197" s="14" t="s">
        <v>83</v>
      </c>
      <c r="AY197" s="229" t="s">
        <v>145</v>
      </c>
    </row>
    <row r="198" spans="1:65" s="2" customFormat="1" ht="14.45" customHeight="1">
      <c r="A198" s="34"/>
      <c r="B198" s="35"/>
      <c r="C198" s="241" t="s">
        <v>431</v>
      </c>
      <c r="D198" s="241" t="s">
        <v>218</v>
      </c>
      <c r="E198" s="242" t="s">
        <v>432</v>
      </c>
      <c r="F198" s="243" t="s">
        <v>433</v>
      </c>
      <c r="G198" s="244" t="s">
        <v>241</v>
      </c>
      <c r="H198" s="245">
        <v>1012.801</v>
      </c>
      <c r="I198" s="246"/>
      <c r="J198" s="247">
        <f>ROUND(I198*H198,2)</f>
        <v>0</v>
      </c>
      <c r="K198" s="248"/>
      <c r="L198" s="39"/>
      <c r="M198" s="249" t="s">
        <v>1</v>
      </c>
      <c r="N198" s="250" t="s">
        <v>40</v>
      </c>
      <c r="O198" s="71"/>
      <c r="P198" s="198">
        <f>O198*H198</f>
        <v>0</v>
      </c>
      <c r="Q198" s="198">
        <v>0</v>
      </c>
      <c r="R198" s="198">
        <f>Q198*H198</f>
        <v>0</v>
      </c>
      <c r="S198" s="198">
        <v>0</v>
      </c>
      <c r="T198" s="199">
        <f>S198*H198</f>
        <v>0</v>
      </c>
      <c r="U198" s="34"/>
      <c r="V198" s="34"/>
      <c r="W198" s="34"/>
      <c r="X198" s="34"/>
      <c r="Y198" s="34"/>
      <c r="Z198" s="34"/>
      <c r="AA198" s="34"/>
      <c r="AB198" s="34"/>
      <c r="AC198" s="34"/>
      <c r="AD198" s="34"/>
      <c r="AE198" s="34"/>
      <c r="AR198" s="200" t="s">
        <v>151</v>
      </c>
      <c r="AT198" s="200" t="s">
        <v>218</v>
      </c>
      <c r="AU198" s="200" t="s">
        <v>85</v>
      </c>
      <c r="AY198" s="17" t="s">
        <v>145</v>
      </c>
      <c r="BE198" s="201">
        <f>IF(N198="základní",J198,0)</f>
        <v>0</v>
      </c>
      <c r="BF198" s="201">
        <f>IF(N198="snížená",J198,0)</f>
        <v>0</v>
      </c>
      <c r="BG198" s="201">
        <f>IF(N198="zákl. přenesená",J198,0)</f>
        <v>0</v>
      </c>
      <c r="BH198" s="201">
        <f>IF(N198="sníž. přenesená",J198,0)</f>
        <v>0</v>
      </c>
      <c r="BI198" s="201">
        <f>IF(N198="nulová",J198,0)</f>
        <v>0</v>
      </c>
      <c r="BJ198" s="17" t="s">
        <v>83</v>
      </c>
      <c r="BK198" s="201">
        <f>ROUND(I198*H198,2)</f>
        <v>0</v>
      </c>
      <c r="BL198" s="17" t="s">
        <v>151</v>
      </c>
      <c r="BM198" s="200" t="s">
        <v>434</v>
      </c>
    </row>
    <row r="199" spans="1:65" s="14" customFormat="1">
      <c r="B199" s="219"/>
      <c r="C199" s="220"/>
      <c r="D199" s="210" t="s">
        <v>191</v>
      </c>
      <c r="E199" s="221" t="s">
        <v>1</v>
      </c>
      <c r="F199" s="222" t="s">
        <v>264</v>
      </c>
      <c r="G199" s="220"/>
      <c r="H199" s="223">
        <v>1012.801</v>
      </c>
      <c r="I199" s="224"/>
      <c r="J199" s="220"/>
      <c r="K199" s="220"/>
      <c r="L199" s="225"/>
      <c r="M199" s="226"/>
      <c r="N199" s="227"/>
      <c r="O199" s="227"/>
      <c r="P199" s="227"/>
      <c r="Q199" s="227"/>
      <c r="R199" s="227"/>
      <c r="S199" s="227"/>
      <c r="T199" s="228"/>
      <c r="AT199" s="229" t="s">
        <v>191</v>
      </c>
      <c r="AU199" s="229" t="s">
        <v>85</v>
      </c>
      <c r="AV199" s="14" t="s">
        <v>85</v>
      </c>
      <c r="AW199" s="14" t="s">
        <v>32</v>
      </c>
      <c r="AX199" s="14" t="s">
        <v>83</v>
      </c>
      <c r="AY199" s="229" t="s">
        <v>145</v>
      </c>
    </row>
    <row r="200" spans="1:65" s="2" customFormat="1" ht="24.2" customHeight="1">
      <c r="A200" s="34"/>
      <c r="B200" s="35"/>
      <c r="C200" s="241" t="s">
        <v>435</v>
      </c>
      <c r="D200" s="241" t="s">
        <v>218</v>
      </c>
      <c r="E200" s="242" t="s">
        <v>436</v>
      </c>
      <c r="F200" s="243" t="s">
        <v>437</v>
      </c>
      <c r="G200" s="244" t="s">
        <v>241</v>
      </c>
      <c r="H200" s="245">
        <v>177.2</v>
      </c>
      <c r="I200" s="246"/>
      <c r="J200" s="247">
        <f>ROUND(I200*H200,2)</f>
        <v>0</v>
      </c>
      <c r="K200" s="248"/>
      <c r="L200" s="39"/>
      <c r="M200" s="249" t="s">
        <v>1</v>
      </c>
      <c r="N200" s="250" t="s">
        <v>40</v>
      </c>
      <c r="O200" s="71"/>
      <c r="P200" s="198">
        <f>O200*H200</f>
        <v>0</v>
      </c>
      <c r="Q200" s="198">
        <v>0</v>
      </c>
      <c r="R200" s="198">
        <f>Q200*H200</f>
        <v>0</v>
      </c>
      <c r="S200" s="198">
        <v>0</v>
      </c>
      <c r="T200" s="199">
        <f>S200*H200</f>
        <v>0</v>
      </c>
      <c r="U200" s="34"/>
      <c r="V200" s="34"/>
      <c r="W200" s="34"/>
      <c r="X200" s="34"/>
      <c r="Y200" s="34"/>
      <c r="Z200" s="34"/>
      <c r="AA200" s="34"/>
      <c r="AB200" s="34"/>
      <c r="AC200" s="34"/>
      <c r="AD200" s="34"/>
      <c r="AE200" s="34"/>
      <c r="AR200" s="200" t="s">
        <v>151</v>
      </c>
      <c r="AT200" s="200" t="s">
        <v>218</v>
      </c>
      <c r="AU200" s="200" t="s">
        <v>85</v>
      </c>
      <c r="AY200" s="17" t="s">
        <v>145</v>
      </c>
      <c r="BE200" s="201">
        <f>IF(N200="základní",J200,0)</f>
        <v>0</v>
      </c>
      <c r="BF200" s="201">
        <f>IF(N200="snížená",J200,0)</f>
        <v>0</v>
      </c>
      <c r="BG200" s="201">
        <f>IF(N200="zákl. přenesená",J200,0)</f>
        <v>0</v>
      </c>
      <c r="BH200" s="201">
        <f>IF(N200="sníž. přenesená",J200,0)</f>
        <v>0</v>
      </c>
      <c r="BI200" s="201">
        <f>IF(N200="nulová",J200,0)</f>
        <v>0</v>
      </c>
      <c r="BJ200" s="17" t="s">
        <v>83</v>
      </c>
      <c r="BK200" s="201">
        <f>ROUND(I200*H200,2)</f>
        <v>0</v>
      </c>
      <c r="BL200" s="17" t="s">
        <v>151</v>
      </c>
      <c r="BM200" s="200" t="s">
        <v>438</v>
      </c>
    </row>
    <row r="201" spans="1:65" s="14" customFormat="1">
      <c r="B201" s="219"/>
      <c r="C201" s="220"/>
      <c r="D201" s="210" t="s">
        <v>191</v>
      </c>
      <c r="E201" s="221" t="s">
        <v>262</v>
      </c>
      <c r="F201" s="222" t="s">
        <v>439</v>
      </c>
      <c r="G201" s="220"/>
      <c r="H201" s="223">
        <v>177.2</v>
      </c>
      <c r="I201" s="224"/>
      <c r="J201" s="220"/>
      <c r="K201" s="220"/>
      <c r="L201" s="225"/>
      <c r="M201" s="226"/>
      <c r="N201" s="227"/>
      <c r="O201" s="227"/>
      <c r="P201" s="227"/>
      <c r="Q201" s="227"/>
      <c r="R201" s="227"/>
      <c r="S201" s="227"/>
      <c r="T201" s="228"/>
      <c r="AT201" s="229" t="s">
        <v>191</v>
      </c>
      <c r="AU201" s="229" t="s">
        <v>85</v>
      </c>
      <c r="AV201" s="14" t="s">
        <v>85</v>
      </c>
      <c r="AW201" s="14" t="s">
        <v>32</v>
      </c>
      <c r="AX201" s="14" t="s">
        <v>83</v>
      </c>
      <c r="AY201" s="229" t="s">
        <v>145</v>
      </c>
    </row>
    <row r="202" spans="1:65" s="2" customFormat="1" ht="14.45" customHeight="1">
      <c r="A202" s="34"/>
      <c r="B202" s="35"/>
      <c r="C202" s="187" t="s">
        <v>440</v>
      </c>
      <c r="D202" s="187" t="s">
        <v>147</v>
      </c>
      <c r="E202" s="188" t="s">
        <v>441</v>
      </c>
      <c r="F202" s="189" t="s">
        <v>442</v>
      </c>
      <c r="G202" s="190" t="s">
        <v>428</v>
      </c>
      <c r="H202" s="191">
        <v>336.68</v>
      </c>
      <c r="I202" s="192"/>
      <c r="J202" s="193">
        <f>ROUND(I202*H202,2)</f>
        <v>0</v>
      </c>
      <c r="K202" s="194"/>
      <c r="L202" s="195"/>
      <c r="M202" s="196" t="s">
        <v>1</v>
      </c>
      <c r="N202" s="197" t="s">
        <v>40</v>
      </c>
      <c r="O202" s="71"/>
      <c r="P202" s="198">
        <f>O202*H202</f>
        <v>0</v>
      </c>
      <c r="Q202" s="198">
        <v>1</v>
      </c>
      <c r="R202" s="198">
        <f>Q202*H202</f>
        <v>336.68</v>
      </c>
      <c r="S202" s="198">
        <v>0</v>
      </c>
      <c r="T202" s="199">
        <f>S202*H202</f>
        <v>0</v>
      </c>
      <c r="U202" s="34"/>
      <c r="V202" s="34"/>
      <c r="W202" s="34"/>
      <c r="X202" s="34"/>
      <c r="Y202" s="34"/>
      <c r="Z202" s="34"/>
      <c r="AA202" s="34"/>
      <c r="AB202" s="34"/>
      <c r="AC202" s="34"/>
      <c r="AD202" s="34"/>
      <c r="AE202" s="34"/>
      <c r="AR202" s="200" t="s">
        <v>150</v>
      </c>
      <c r="AT202" s="200" t="s">
        <v>147</v>
      </c>
      <c r="AU202" s="200" t="s">
        <v>85</v>
      </c>
      <c r="AY202" s="17" t="s">
        <v>145</v>
      </c>
      <c r="BE202" s="201">
        <f>IF(N202="základní",J202,0)</f>
        <v>0</v>
      </c>
      <c r="BF202" s="201">
        <f>IF(N202="snížená",J202,0)</f>
        <v>0</v>
      </c>
      <c r="BG202" s="201">
        <f>IF(N202="zákl. přenesená",J202,0)</f>
        <v>0</v>
      </c>
      <c r="BH202" s="201">
        <f>IF(N202="sníž. přenesená",J202,0)</f>
        <v>0</v>
      </c>
      <c r="BI202" s="201">
        <f>IF(N202="nulová",J202,0)</f>
        <v>0</v>
      </c>
      <c r="BJ202" s="17" t="s">
        <v>83</v>
      </c>
      <c r="BK202" s="201">
        <f>ROUND(I202*H202,2)</f>
        <v>0</v>
      </c>
      <c r="BL202" s="17" t="s">
        <v>151</v>
      </c>
      <c r="BM202" s="200" t="s">
        <v>443</v>
      </c>
    </row>
    <row r="203" spans="1:65" s="14" customFormat="1">
      <c r="B203" s="219"/>
      <c r="C203" s="220"/>
      <c r="D203" s="210" t="s">
        <v>191</v>
      </c>
      <c r="E203" s="221" t="s">
        <v>1</v>
      </c>
      <c r="F203" s="222" t="s">
        <v>444</v>
      </c>
      <c r="G203" s="220"/>
      <c r="H203" s="223">
        <v>336.68</v>
      </c>
      <c r="I203" s="224"/>
      <c r="J203" s="220"/>
      <c r="K203" s="220"/>
      <c r="L203" s="225"/>
      <c r="M203" s="226"/>
      <c r="N203" s="227"/>
      <c r="O203" s="227"/>
      <c r="P203" s="227"/>
      <c r="Q203" s="227"/>
      <c r="R203" s="227"/>
      <c r="S203" s="227"/>
      <c r="T203" s="228"/>
      <c r="AT203" s="229" t="s">
        <v>191</v>
      </c>
      <c r="AU203" s="229" t="s">
        <v>85</v>
      </c>
      <c r="AV203" s="14" t="s">
        <v>85</v>
      </c>
      <c r="AW203" s="14" t="s">
        <v>32</v>
      </c>
      <c r="AX203" s="14" t="s">
        <v>83</v>
      </c>
      <c r="AY203" s="229" t="s">
        <v>145</v>
      </c>
    </row>
    <row r="204" spans="1:65" s="2" customFormat="1" ht="24.2" customHeight="1">
      <c r="A204" s="34"/>
      <c r="B204" s="35"/>
      <c r="C204" s="241" t="s">
        <v>445</v>
      </c>
      <c r="D204" s="241" t="s">
        <v>218</v>
      </c>
      <c r="E204" s="242" t="s">
        <v>446</v>
      </c>
      <c r="F204" s="243" t="s">
        <v>447</v>
      </c>
      <c r="G204" s="244" t="s">
        <v>232</v>
      </c>
      <c r="H204" s="245">
        <v>1604</v>
      </c>
      <c r="I204" s="246"/>
      <c r="J204" s="247">
        <f>ROUND(I204*H204,2)</f>
        <v>0</v>
      </c>
      <c r="K204" s="248"/>
      <c r="L204" s="39"/>
      <c r="M204" s="249" t="s">
        <v>1</v>
      </c>
      <c r="N204" s="250" t="s">
        <v>40</v>
      </c>
      <c r="O204" s="71"/>
      <c r="P204" s="198">
        <f>O204*H204</f>
        <v>0</v>
      </c>
      <c r="Q204" s="198">
        <v>0</v>
      </c>
      <c r="R204" s="198">
        <f>Q204*H204</f>
        <v>0</v>
      </c>
      <c r="S204" s="198">
        <v>0</v>
      </c>
      <c r="T204" s="199">
        <f>S204*H204</f>
        <v>0</v>
      </c>
      <c r="U204" s="34"/>
      <c r="V204" s="34"/>
      <c r="W204" s="34"/>
      <c r="X204" s="34"/>
      <c r="Y204" s="34"/>
      <c r="Z204" s="34"/>
      <c r="AA204" s="34"/>
      <c r="AB204" s="34"/>
      <c r="AC204" s="34"/>
      <c r="AD204" s="34"/>
      <c r="AE204" s="34"/>
      <c r="AR204" s="200" t="s">
        <v>151</v>
      </c>
      <c r="AT204" s="200" t="s">
        <v>218</v>
      </c>
      <c r="AU204" s="200" t="s">
        <v>85</v>
      </c>
      <c r="AY204" s="17" t="s">
        <v>145</v>
      </c>
      <c r="BE204" s="201">
        <f>IF(N204="základní",J204,0)</f>
        <v>0</v>
      </c>
      <c r="BF204" s="201">
        <f>IF(N204="snížená",J204,0)</f>
        <v>0</v>
      </c>
      <c r="BG204" s="201">
        <f>IF(N204="zákl. přenesená",J204,0)</f>
        <v>0</v>
      </c>
      <c r="BH204" s="201">
        <f>IF(N204="sníž. přenesená",J204,0)</f>
        <v>0</v>
      </c>
      <c r="BI204" s="201">
        <f>IF(N204="nulová",J204,0)</f>
        <v>0</v>
      </c>
      <c r="BJ204" s="17" t="s">
        <v>83</v>
      </c>
      <c r="BK204" s="201">
        <f>ROUND(I204*H204,2)</f>
        <v>0</v>
      </c>
      <c r="BL204" s="17" t="s">
        <v>151</v>
      </c>
      <c r="BM204" s="200" t="s">
        <v>448</v>
      </c>
    </row>
    <row r="205" spans="1:65" s="14" customFormat="1">
      <c r="B205" s="219"/>
      <c r="C205" s="220"/>
      <c r="D205" s="210" t="s">
        <v>191</v>
      </c>
      <c r="E205" s="221" t="s">
        <v>269</v>
      </c>
      <c r="F205" s="222" t="s">
        <v>449</v>
      </c>
      <c r="G205" s="220"/>
      <c r="H205" s="223">
        <v>1604</v>
      </c>
      <c r="I205" s="224"/>
      <c r="J205" s="220"/>
      <c r="K205" s="220"/>
      <c r="L205" s="225"/>
      <c r="M205" s="226"/>
      <c r="N205" s="227"/>
      <c r="O205" s="227"/>
      <c r="P205" s="227"/>
      <c r="Q205" s="227"/>
      <c r="R205" s="227"/>
      <c r="S205" s="227"/>
      <c r="T205" s="228"/>
      <c r="AT205" s="229" t="s">
        <v>191</v>
      </c>
      <c r="AU205" s="229" t="s">
        <v>85</v>
      </c>
      <c r="AV205" s="14" t="s">
        <v>85</v>
      </c>
      <c r="AW205" s="14" t="s">
        <v>32</v>
      </c>
      <c r="AX205" s="14" t="s">
        <v>83</v>
      </c>
      <c r="AY205" s="229" t="s">
        <v>145</v>
      </c>
    </row>
    <row r="206" spans="1:65" s="2" customFormat="1" ht="24.2" customHeight="1">
      <c r="A206" s="34"/>
      <c r="B206" s="35"/>
      <c r="C206" s="241" t="s">
        <v>450</v>
      </c>
      <c r="D206" s="241" t="s">
        <v>218</v>
      </c>
      <c r="E206" s="242" t="s">
        <v>451</v>
      </c>
      <c r="F206" s="243" t="s">
        <v>452</v>
      </c>
      <c r="G206" s="244" t="s">
        <v>232</v>
      </c>
      <c r="H206" s="245">
        <v>1550</v>
      </c>
      <c r="I206" s="246"/>
      <c r="J206" s="247">
        <f>ROUND(I206*H206,2)</f>
        <v>0</v>
      </c>
      <c r="K206" s="248"/>
      <c r="L206" s="39"/>
      <c r="M206" s="249" t="s">
        <v>1</v>
      </c>
      <c r="N206" s="250" t="s">
        <v>40</v>
      </c>
      <c r="O206" s="71"/>
      <c r="P206" s="198">
        <f>O206*H206</f>
        <v>0</v>
      </c>
      <c r="Q206" s="198">
        <v>0</v>
      </c>
      <c r="R206" s="198">
        <f>Q206*H206</f>
        <v>0</v>
      </c>
      <c r="S206" s="198">
        <v>0</v>
      </c>
      <c r="T206" s="199">
        <f>S206*H206</f>
        <v>0</v>
      </c>
      <c r="U206" s="34"/>
      <c r="V206" s="34"/>
      <c r="W206" s="34"/>
      <c r="X206" s="34"/>
      <c r="Y206" s="34"/>
      <c r="Z206" s="34"/>
      <c r="AA206" s="34"/>
      <c r="AB206" s="34"/>
      <c r="AC206" s="34"/>
      <c r="AD206" s="34"/>
      <c r="AE206" s="34"/>
      <c r="AR206" s="200" t="s">
        <v>151</v>
      </c>
      <c r="AT206" s="200" t="s">
        <v>218</v>
      </c>
      <c r="AU206" s="200" t="s">
        <v>85</v>
      </c>
      <c r="AY206" s="17" t="s">
        <v>145</v>
      </c>
      <c r="BE206" s="201">
        <f>IF(N206="základní",J206,0)</f>
        <v>0</v>
      </c>
      <c r="BF206" s="201">
        <f>IF(N206="snížená",J206,0)</f>
        <v>0</v>
      </c>
      <c r="BG206" s="201">
        <f>IF(N206="zákl. přenesená",J206,0)</f>
        <v>0</v>
      </c>
      <c r="BH206" s="201">
        <f>IF(N206="sníž. přenesená",J206,0)</f>
        <v>0</v>
      </c>
      <c r="BI206" s="201">
        <f>IF(N206="nulová",J206,0)</f>
        <v>0</v>
      </c>
      <c r="BJ206" s="17" t="s">
        <v>83</v>
      </c>
      <c r="BK206" s="201">
        <f>ROUND(I206*H206,2)</f>
        <v>0</v>
      </c>
      <c r="BL206" s="17" t="s">
        <v>151</v>
      </c>
      <c r="BM206" s="200" t="s">
        <v>453</v>
      </c>
    </row>
    <row r="207" spans="1:65" s="13" customFormat="1">
      <c r="B207" s="208"/>
      <c r="C207" s="209"/>
      <c r="D207" s="210" t="s">
        <v>191</v>
      </c>
      <c r="E207" s="211" t="s">
        <v>1</v>
      </c>
      <c r="F207" s="212" t="s">
        <v>454</v>
      </c>
      <c r="G207" s="209"/>
      <c r="H207" s="211" t="s">
        <v>1</v>
      </c>
      <c r="I207" s="213"/>
      <c r="J207" s="209"/>
      <c r="K207" s="209"/>
      <c r="L207" s="214"/>
      <c r="M207" s="215"/>
      <c r="N207" s="216"/>
      <c r="O207" s="216"/>
      <c r="P207" s="216"/>
      <c r="Q207" s="216"/>
      <c r="R207" s="216"/>
      <c r="S207" s="216"/>
      <c r="T207" s="217"/>
      <c r="AT207" s="218" t="s">
        <v>191</v>
      </c>
      <c r="AU207" s="218" t="s">
        <v>85</v>
      </c>
      <c r="AV207" s="13" t="s">
        <v>83</v>
      </c>
      <c r="AW207" s="13" t="s">
        <v>32</v>
      </c>
      <c r="AX207" s="13" t="s">
        <v>75</v>
      </c>
      <c r="AY207" s="218" t="s">
        <v>145</v>
      </c>
    </row>
    <row r="208" spans="1:65" s="14" customFormat="1">
      <c r="B208" s="219"/>
      <c r="C208" s="220"/>
      <c r="D208" s="210" t="s">
        <v>191</v>
      </c>
      <c r="E208" s="221" t="s">
        <v>231</v>
      </c>
      <c r="F208" s="222" t="s">
        <v>233</v>
      </c>
      <c r="G208" s="220"/>
      <c r="H208" s="223">
        <v>1550</v>
      </c>
      <c r="I208" s="224"/>
      <c r="J208" s="220"/>
      <c r="K208" s="220"/>
      <c r="L208" s="225"/>
      <c r="M208" s="226"/>
      <c r="N208" s="227"/>
      <c r="O208" s="227"/>
      <c r="P208" s="227"/>
      <c r="Q208" s="227"/>
      <c r="R208" s="227"/>
      <c r="S208" s="227"/>
      <c r="T208" s="228"/>
      <c r="AT208" s="229" t="s">
        <v>191</v>
      </c>
      <c r="AU208" s="229" t="s">
        <v>85</v>
      </c>
      <c r="AV208" s="14" t="s">
        <v>85</v>
      </c>
      <c r="AW208" s="14" t="s">
        <v>32</v>
      </c>
      <c r="AX208" s="14" t="s">
        <v>83</v>
      </c>
      <c r="AY208" s="229" t="s">
        <v>145</v>
      </c>
    </row>
    <row r="209" spans="1:65" s="2" customFormat="1" ht="14.45" customHeight="1">
      <c r="A209" s="34"/>
      <c r="B209" s="35"/>
      <c r="C209" s="187" t="s">
        <v>455</v>
      </c>
      <c r="D209" s="187" t="s">
        <v>147</v>
      </c>
      <c r="E209" s="188" t="s">
        <v>456</v>
      </c>
      <c r="F209" s="189" t="s">
        <v>457</v>
      </c>
      <c r="G209" s="190" t="s">
        <v>458</v>
      </c>
      <c r="H209" s="191">
        <v>46.5</v>
      </c>
      <c r="I209" s="192"/>
      <c r="J209" s="193">
        <f>ROUND(I209*H209,2)</f>
        <v>0</v>
      </c>
      <c r="K209" s="194"/>
      <c r="L209" s="195"/>
      <c r="M209" s="196" t="s">
        <v>1</v>
      </c>
      <c r="N209" s="197" t="s">
        <v>40</v>
      </c>
      <c r="O209" s="71"/>
      <c r="P209" s="198">
        <f>O209*H209</f>
        <v>0</v>
      </c>
      <c r="Q209" s="198">
        <v>1E-3</v>
      </c>
      <c r="R209" s="198">
        <f>Q209*H209</f>
        <v>4.65E-2</v>
      </c>
      <c r="S209" s="198">
        <v>0</v>
      </c>
      <c r="T209" s="199">
        <f>S209*H209</f>
        <v>0</v>
      </c>
      <c r="U209" s="34"/>
      <c r="V209" s="34"/>
      <c r="W209" s="34"/>
      <c r="X209" s="34"/>
      <c r="Y209" s="34"/>
      <c r="Z209" s="34"/>
      <c r="AA209" s="34"/>
      <c r="AB209" s="34"/>
      <c r="AC209" s="34"/>
      <c r="AD209" s="34"/>
      <c r="AE209" s="34"/>
      <c r="AR209" s="200" t="s">
        <v>150</v>
      </c>
      <c r="AT209" s="200" t="s">
        <v>147</v>
      </c>
      <c r="AU209" s="200" t="s">
        <v>85</v>
      </c>
      <c r="AY209" s="17" t="s">
        <v>145</v>
      </c>
      <c r="BE209" s="201">
        <f>IF(N209="základní",J209,0)</f>
        <v>0</v>
      </c>
      <c r="BF209" s="201">
        <f>IF(N209="snížená",J209,0)</f>
        <v>0</v>
      </c>
      <c r="BG209" s="201">
        <f>IF(N209="zákl. přenesená",J209,0)</f>
        <v>0</v>
      </c>
      <c r="BH209" s="201">
        <f>IF(N209="sníž. přenesená",J209,0)</f>
        <v>0</v>
      </c>
      <c r="BI209" s="201">
        <f>IF(N209="nulová",J209,0)</f>
        <v>0</v>
      </c>
      <c r="BJ209" s="17" t="s">
        <v>83</v>
      </c>
      <c r="BK209" s="201">
        <f>ROUND(I209*H209,2)</f>
        <v>0</v>
      </c>
      <c r="BL209" s="17" t="s">
        <v>151</v>
      </c>
      <c r="BM209" s="200" t="s">
        <v>459</v>
      </c>
    </row>
    <row r="210" spans="1:65" s="14" customFormat="1">
      <c r="B210" s="219"/>
      <c r="C210" s="220"/>
      <c r="D210" s="210" t="s">
        <v>191</v>
      </c>
      <c r="E210" s="221" t="s">
        <v>1</v>
      </c>
      <c r="F210" s="222" t="s">
        <v>460</v>
      </c>
      <c r="G210" s="220"/>
      <c r="H210" s="223">
        <v>46.5</v>
      </c>
      <c r="I210" s="224"/>
      <c r="J210" s="220"/>
      <c r="K210" s="220"/>
      <c r="L210" s="225"/>
      <c r="M210" s="226"/>
      <c r="N210" s="227"/>
      <c r="O210" s="227"/>
      <c r="P210" s="227"/>
      <c r="Q210" s="227"/>
      <c r="R210" s="227"/>
      <c r="S210" s="227"/>
      <c r="T210" s="228"/>
      <c r="AT210" s="229" t="s">
        <v>191</v>
      </c>
      <c r="AU210" s="229" t="s">
        <v>85</v>
      </c>
      <c r="AV210" s="14" t="s">
        <v>85</v>
      </c>
      <c r="AW210" s="14" t="s">
        <v>32</v>
      </c>
      <c r="AX210" s="14" t="s">
        <v>83</v>
      </c>
      <c r="AY210" s="229" t="s">
        <v>145</v>
      </c>
    </row>
    <row r="211" spans="1:65" s="2" customFormat="1" ht="24.2" customHeight="1">
      <c r="A211" s="34"/>
      <c r="B211" s="35"/>
      <c r="C211" s="241" t="s">
        <v>461</v>
      </c>
      <c r="D211" s="241" t="s">
        <v>218</v>
      </c>
      <c r="E211" s="242" t="s">
        <v>462</v>
      </c>
      <c r="F211" s="243" t="s">
        <v>463</v>
      </c>
      <c r="G211" s="244" t="s">
        <v>232</v>
      </c>
      <c r="H211" s="245">
        <v>4085.2</v>
      </c>
      <c r="I211" s="246"/>
      <c r="J211" s="247">
        <f>ROUND(I211*H211,2)</f>
        <v>0</v>
      </c>
      <c r="K211" s="248"/>
      <c r="L211" s="39"/>
      <c r="M211" s="249" t="s">
        <v>1</v>
      </c>
      <c r="N211" s="250" t="s">
        <v>40</v>
      </c>
      <c r="O211" s="71"/>
      <c r="P211" s="198">
        <f>O211*H211</f>
        <v>0</v>
      </c>
      <c r="Q211" s="198">
        <v>0</v>
      </c>
      <c r="R211" s="198">
        <f>Q211*H211</f>
        <v>0</v>
      </c>
      <c r="S211" s="198">
        <v>0</v>
      </c>
      <c r="T211" s="199">
        <f>S211*H211</f>
        <v>0</v>
      </c>
      <c r="U211" s="34"/>
      <c r="V211" s="34"/>
      <c r="W211" s="34"/>
      <c r="X211" s="34"/>
      <c r="Y211" s="34"/>
      <c r="Z211" s="34"/>
      <c r="AA211" s="34"/>
      <c r="AB211" s="34"/>
      <c r="AC211" s="34"/>
      <c r="AD211" s="34"/>
      <c r="AE211" s="34"/>
      <c r="AR211" s="200" t="s">
        <v>151</v>
      </c>
      <c r="AT211" s="200" t="s">
        <v>218</v>
      </c>
      <c r="AU211" s="200" t="s">
        <v>85</v>
      </c>
      <c r="AY211" s="17" t="s">
        <v>145</v>
      </c>
      <c r="BE211" s="201">
        <f>IF(N211="základní",J211,0)</f>
        <v>0</v>
      </c>
      <c r="BF211" s="201">
        <f>IF(N211="snížená",J211,0)</f>
        <v>0</v>
      </c>
      <c r="BG211" s="201">
        <f>IF(N211="zákl. přenesená",J211,0)</f>
        <v>0</v>
      </c>
      <c r="BH211" s="201">
        <f>IF(N211="sníž. přenesená",J211,0)</f>
        <v>0</v>
      </c>
      <c r="BI211" s="201">
        <f>IF(N211="nulová",J211,0)</f>
        <v>0</v>
      </c>
      <c r="BJ211" s="17" t="s">
        <v>83</v>
      </c>
      <c r="BK211" s="201">
        <f>ROUND(I211*H211,2)</f>
        <v>0</v>
      </c>
      <c r="BL211" s="17" t="s">
        <v>151</v>
      </c>
      <c r="BM211" s="200" t="s">
        <v>464</v>
      </c>
    </row>
    <row r="212" spans="1:65" s="14" customFormat="1" ht="22.5">
      <c r="B212" s="219"/>
      <c r="C212" s="220"/>
      <c r="D212" s="210" t="s">
        <v>191</v>
      </c>
      <c r="E212" s="221" t="s">
        <v>271</v>
      </c>
      <c r="F212" s="222" t="s">
        <v>465</v>
      </c>
      <c r="G212" s="220"/>
      <c r="H212" s="223">
        <v>4085.2</v>
      </c>
      <c r="I212" s="224"/>
      <c r="J212" s="220"/>
      <c r="K212" s="220"/>
      <c r="L212" s="225"/>
      <c r="M212" s="226"/>
      <c r="N212" s="227"/>
      <c r="O212" s="227"/>
      <c r="P212" s="227"/>
      <c r="Q212" s="227"/>
      <c r="R212" s="227"/>
      <c r="S212" s="227"/>
      <c r="T212" s="228"/>
      <c r="AT212" s="229" t="s">
        <v>191</v>
      </c>
      <c r="AU212" s="229" t="s">
        <v>85</v>
      </c>
      <c r="AV212" s="14" t="s">
        <v>85</v>
      </c>
      <c r="AW212" s="14" t="s">
        <v>32</v>
      </c>
      <c r="AX212" s="14" t="s">
        <v>83</v>
      </c>
      <c r="AY212" s="229" t="s">
        <v>145</v>
      </c>
    </row>
    <row r="213" spans="1:65" s="2" customFormat="1" ht="24.2" customHeight="1">
      <c r="A213" s="34"/>
      <c r="B213" s="35"/>
      <c r="C213" s="241" t="s">
        <v>466</v>
      </c>
      <c r="D213" s="241" t="s">
        <v>218</v>
      </c>
      <c r="E213" s="242" t="s">
        <v>467</v>
      </c>
      <c r="F213" s="243" t="s">
        <v>468</v>
      </c>
      <c r="G213" s="244" t="s">
        <v>159</v>
      </c>
      <c r="H213" s="245">
        <v>868</v>
      </c>
      <c r="I213" s="246"/>
      <c r="J213" s="247">
        <f>ROUND(I213*H213,2)</f>
        <v>0</v>
      </c>
      <c r="K213" s="248"/>
      <c r="L213" s="39"/>
      <c r="M213" s="249" t="s">
        <v>1</v>
      </c>
      <c r="N213" s="250" t="s">
        <v>40</v>
      </c>
      <c r="O213" s="71"/>
      <c r="P213" s="198">
        <f>O213*H213</f>
        <v>0</v>
      </c>
      <c r="Q213" s="198">
        <v>0</v>
      </c>
      <c r="R213" s="198">
        <f>Q213*H213</f>
        <v>0</v>
      </c>
      <c r="S213" s="198">
        <v>0</v>
      </c>
      <c r="T213" s="199">
        <f>S213*H213</f>
        <v>0</v>
      </c>
      <c r="U213" s="34"/>
      <c r="V213" s="34"/>
      <c r="W213" s="34"/>
      <c r="X213" s="34"/>
      <c r="Y213" s="34"/>
      <c r="Z213" s="34"/>
      <c r="AA213" s="34"/>
      <c r="AB213" s="34"/>
      <c r="AC213" s="34"/>
      <c r="AD213" s="34"/>
      <c r="AE213" s="34"/>
      <c r="AR213" s="200" t="s">
        <v>151</v>
      </c>
      <c r="AT213" s="200" t="s">
        <v>218</v>
      </c>
      <c r="AU213" s="200" t="s">
        <v>85</v>
      </c>
      <c r="AY213" s="17" t="s">
        <v>145</v>
      </c>
      <c r="BE213" s="201">
        <f>IF(N213="základní",J213,0)</f>
        <v>0</v>
      </c>
      <c r="BF213" s="201">
        <f>IF(N213="snížená",J213,0)</f>
        <v>0</v>
      </c>
      <c r="BG213" s="201">
        <f>IF(N213="zákl. přenesená",J213,0)</f>
        <v>0</v>
      </c>
      <c r="BH213" s="201">
        <f>IF(N213="sníž. přenesená",J213,0)</f>
        <v>0</v>
      </c>
      <c r="BI213" s="201">
        <f>IF(N213="nulová",J213,0)</f>
        <v>0</v>
      </c>
      <c r="BJ213" s="17" t="s">
        <v>83</v>
      </c>
      <c r="BK213" s="201">
        <f>ROUND(I213*H213,2)</f>
        <v>0</v>
      </c>
      <c r="BL213" s="17" t="s">
        <v>151</v>
      </c>
      <c r="BM213" s="200" t="s">
        <v>469</v>
      </c>
    </row>
    <row r="214" spans="1:65" s="14" customFormat="1">
      <c r="B214" s="219"/>
      <c r="C214" s="220"/>
      <c r="D214" s="210" t="s">
        <v>191</v>
      </c>
      <c r="E214" s="221" t="s">
        <v>1</v>
      </c>
      <c r="F214" s="222" t="s">
        <v>470</v>
      </c>
      <c r="G214" s="220"/>
      <c r="H214" s="223">
        <v>868</v>
      </c>
      <c r="I214" s="224"/>
      <c r="J214" s="220"/>
      <c r="K214" s="220"/>
      <c r="L214" s="225"/>
      <c r="M214" s="226"/>
      <c r="N214" s="227"/>
      <c r="O214" s="227"/>
      <c r="P214" s="227"/>
      <c r="Q214" s="227"/>
      <c r="R214" s="227"/>
      <c r="S214" s="227"/>
      <c r="T214" s="228"/>
      <c r="AT214" s="229" t="s">
        <v>191</v>
      </c>
      <c r="AU214" s="229" t="s">
        <v>85</v>
      </c>
      <c r="AV214" s="14" t="s">
        <v>85</v>
      </c>
      <c r="AW214" s="14" t="s">
        <v>32</v>
      </c>
      <c r="AX214" s="14" t="s">
        <v>83</v>
      </c>
      <c r="AY214" s="229" t="s">
        <v>145</v>
      </c>
    </row>
    <row r="215" spans="1:65" s="2" customFormat="1" ht="14.45" customHeight="1">
      <c r="A215" s="34"/>
      <c r="B215" s="35"/>
      <c r="C215" s="241" t="s">
        <v>267</v>
      </c>
      <c r="D215" s="241" t="s">
        <v>218</v>
      </c>
      <c r="E215" s="242" t="s">
        <v>471</v>
      </c>
      <c r="F215" s="243" t="s">
        <v>472</v>
      </c>
      <c r="G215" s="244" t="s">
        <v>232</v>
      </c>
      <c r="H215" s="245">
        <v>54</v>
      </c>
      <c r="I215" s="246"/>
      <c r="J215" s="247">
        <f>ROUND(I215*H215,2)</f>
        <v>0</v>
      </c>
      <c r="K215" s="248"/>
      <c r="L215" s="39"/>
      <c r="M215" s="249" t="s">
        <v>1</v>
      </c>
      <c r="N215" s="250" t="s">
        <v>40</v>
      </c>
      <c r="O215" s="71"/>
      <c r="P215" s="198">
        <f>O215*H215</f>
        <v>0</v>
      </c>
      <c r="Q215" s="198">
        <v>0</v>
      </c>
      <c r="R215" s="198">
        <f>Q215*H215</f>
        <v>0</v>
      </c>
      <c r="S215" s="198">
        <v>0</v>
      </c>
      <c r="T215" s="199">
        <f>S215*H215</f>
        <v>0</v>
      </c>
      <c r="U215" s="34"/>
      <c r="V215" s="34"/>
      <c r="W215" s="34"/>
      <c r="X215" s="34"/>
      <c r="Y215" s="34"/>
      <c r="Z215" s="34"/>
      <c r="AA215" s="34"/>
      <c r="AB215" s="34"/>
      <c r="AC215" s="34"/>
      <c r="AD215" s="34"/>
      <c r="AE215" s="34"/>
      <c r="AR215" s="200" t="s">
        <v>151</v>
      </c>
      <c r="AT215" s="200" t="s">
        <v>218</v>
      </c>
      <c r="AU215" s="200" t="s">
        <v>85</v>
      </c>
      <c r="AY215" s="17" t="s">
        <v>145</v>
      </c>
      <c r="BE215" s="201">
        <f>IF(N215="základní",J215,0)</f>
        <v>0</v>
      </c>
      <c r="BF215" s="201">
        <f>IF(N215="snížená",J215,0)</f>
        <v>0</v>
      </c>
      <c r="BG215" s="201">
        <f>IF(N215="zákl. přenesená",J215,0)</f>
        <v>0</v>
      </c>
      <c r="BH215" s="201">
        <f>IF(N215="sníž. přenesená",J215,0)</f>
        <v>0</v>
      </c>
      <c r="BI215" s="201">
        <f>IF(N215="nulová",J215,0)</f>
        <v>0</v>
      </c>
      <c r="BJ215" s="17" t="s">
        <v>83</v>
      </c>
      <c r="BK215" s="201">
        <f>ROUND(I215*H215,2)</f>
        <v>0</v>
      </c>
      <c r="BL215" s="17" t="s">
        <v>151</v>
      </c>
      <c r="BM215" s="200" t="s">
        <v>473</v>
      </c>
    </row>
    <row r="216" spans="1:65" s="13" customFormat="1">
      <c r="B216" s="208"/>
      <c r="C216" s="209"/>
      <c r="D216" s="210" t="s">
        <v>191</v>
      </c>
      <c r="E216" s="211" t="s">
        <v>1</v>
      </c>
      <c r="F216" s="212" t="s">
        <v>454</v>
      </c>
      <c r="G216" s="209"/>
      <c r="H216" s="211" t="s">
        <v>1</v>
      </c>
      <c r="I216" s="213"/>
      <c r="J216" s="209"/>
      <c r="K216" s="209"/>
      <c r="L216" s="214"/>
      <c r="M216" s="215"/>
      <c r="N216" s="216"/>
      <c r="O216" s="216"/>
      <c r="P216" s="216"/>
      <c r="Q216" s="216"/>
      <c r="R216" s="216"/>
      <c r="S216" s="216"/>
      <c r="T216" s="217"/>
      <c r="AT216" s="218" t="s">
        <v>191</v>
      </c>
      <c r="AU216" s="218" t="s">
        <v>85</v>
      </c>
      <c r="AV216" s="13" t="s">
        <v>83</v>
      </c>
      <c r="AW216" s="13" t="s">
        <v>32</v>
      </c>
      <c r="AX216" s="13" t="s">
        <v>75</v>
      </c>
      <c r="AY216" s="218" t="s">
        <v>145</v>
      </c>
    </row>
    <row r="217" spans="1:65" s="14" customFormat="1">
      <c r="B217" s="219"/>
      <c r="C217" s="220"/>
      <c r="D217" s="210" t="s">
        <v>191</v>
      </c>
      <c r="E217" s="221" t="s">
        <v>266</v>
      </c>
      <c r="F217" s="222" t="s">
        <v>267</v>
      </c>
      <c r="G217" s="220"/>
      <c r="H217" s="223">
        <v>42</v>
      </c>
      <c r="I217" s="224"/>
      <c r="J217" s="220"/>
      <c r="K217" s="220"/>
      <c r="L217" s="225"/>
      <c r="M217" s="226"/>
      <c r="N217" s="227"/>
      <c r="O217" s="227"/>
      <c r="P217" s="227"/>
      <c r="Q217" s="227"/>
      <c r="R217" s="227"/>
      <c r="S217" s="227"/>
      <c r="T217" s="228"/>
      <c r="AT217" s="229" t="s">
        <v>191</v>
      </c>
      <c r="AU217" s="229" t="s">
        <v>85</v>
      </c>
      <c r="AV217" s="14" t="s">
        <v>85</v>
      </c>
      <c r="AW217" s="14" t="s">
        <v>32</v>
      </c>
      <c r="AX217" s="14" t="s">
        <v>75</v>
      </c>
      <c r="AY217" s="229" t="s">
        <v>145</v>
      </c>
    </row>
    <row r="218" spans="1:65" s="14" customFormat="1">
      <c r="B218" s="219"/>
      <c r="C218" s="220"/>
      <c r="D218" s="210" t="s">
        <v>191</v>
      </c>
      <c r="E218" s="221" t="s">
        <v>268</v>
      </c>
      <c r="F218" s="222" t="s">
        <v>209</v>
      </c>
      <c r="G218" s="220"/>
      <c r="H218" s="223">
        <v>12</v>
      </c>
      <c r="I218" s="224"/>
      <c r="J218" s="220"/>
      <c r="K218" s="220"/>
      <c r="L218" s="225"/>
      <c r="M218" s="226"/>
      <c r="N218" s="227"/>
      <c r="O218" s="227"/>
      <c r="P218" s="227"/>
      <c r="Q218" s="227"/>
      <c r="R218" s="227"/>
      <c r="S218" s="227"/>
      <c r="T218" s="228"/>
      <c r="AT218" s="229" t="s">
        <v>191</v>
      </c>
      <c r="AU218" s="229" t="s">
        <v>85</v>
      </c>
      <c r="AV218" s="14" t="s">
        <v>85</v>
      </c>
      <c r="AW218" s="14" t="s">
        <v>32</v>
      </c>
      <c r="AX218" s="14" t="s">
        <v>75</v>
      </c>
      <c r="AY218" s="229" t="s">
        <v>145</v>
      </c>
    </row>
    <row r="219" spans="1:65" s="15" customFormat="1">
      <c r="B219" s="230"/>
      <c r="C219" s="231"/>
      <c r="D219" s="210" t="s">
        <v>191</v>
      </c>
      <c r="E219" s="232" t="s">
        <v>1</v>
      </c>
      <c r="F219" s="233" t="s">
        <v>195</v>
      </c>
      <c r="G219" s="231"/>
      <c r="H219" s="234">
        <v>54</v>
      </c>
      <c r="I219" s="235"/>
      <c r="J219" s="231"/>
      <c r="K219" s="231"/>
      <c r="L219" s="236"/>
      <c r="M219" s="237"/>
      <c r="N219" s="238"/>
      <c r="O219" s="238"/>
      <c r="P219" s="238"/>
      <c r="Q219" s="238"/>
      <c r="R219" s="238"/>
      <c r="S219" s="238"/>
      <c r="T219" s="239"/>
      <c r="AT219" s="240" t="s">
        <v>191</v>
      </c>
      <c r="AU219" s="240" t="s">
        <v>85</v>
      </c>
      <c r="AV219" s="15" t="s">
        <v>151</v>
      </c>
      <c r="AW219" s="15" t="s">
        <v>32</v>
      </c>
      <c r="AX219" s="15" t="s">
        <v>83</v>
      </c>
      <c r="AY219" s="240" t="s">
        <v>145</v>
      </c>
    </row>
    <row r="220" spans="1:65" s="2" customFormat="1" ht="14.45" customHeight="1">
      <c r="A220" s="34"/>
      <c r="B220" s="35"/>
      <c r="C220" s="241" t="s">
        <v>474</v>
      </c>
      <c r="D220" s="241" t="s">
        <v>218</v>
      </c>
      <c r="E220" s="242" t="s">
        <v>475</v>
      </c>
      <c r="F220" s="243" t="s">
        <v>476</v>
      </c>
      <c r="G220" s="244" t="s">
        <v>232</v>
      </c>
      <c r="H220" s="245">
        <v>1604</v>
      </c>
      <c r="I220" s="246"/>
      <c r="J220" s="247">
        <f>ROUND(I220*H220,2)</f>
        <v>0</v>
      </c>
      <c r="K220" s="248"/>
      <c r="L220" s="39"/>
      <c r="M220" s="249" t="s">
        <v>1</v>
      </c>
      <c r="N220" s="250" t="s">
        <v>40</v>
      </c>
      <c r="O220" s="71"/>
      <c r="P220" s="198">
        <f>O220*H220</f>
        <v>0</v>
      </c>
      <c r="Q220" s="198">
        <v>0</v>
      </c>
      <c r="R220" s="198">
        <f>Q220*H220</f>
        <v>0</v>
      </c>
      <c r="S220" s="198">
        <v>0</v>
      </c>
      <c r="T220" s="199">
        <f>S220*H220</f>
        <v>0</v>
      </c>
      <c r="U220" s="34"/>
      <c r="V220" s="34"/>
      <c r="W220" s="34"/>
      <c r="X220" s="34"/>
      <c r="Y220" s="34"/>
      <c r="Z220" s="34"/>
      <c r="AA220" s="34"/>
      <c r="AB220" s="34"/>
      <c r="AC220" s="34"/>
      <c r="AD220" s="34"/>
      <c r="AE220" s="34"/>
      <c r="AR220" s="200" t="s">
        <v>151</v>
      </c>
      <c r="AT220" s="200" t="s">
        <v>218</v>
      </c>
      <c r="AU220" s="200" t="s">
        <v>85</v>
      </c>
      <c r="AY220" s="17" t="s">
        <v>145</v>
      </c>
      <c r="BE220" s="201">
        <f>IF(N220="základní",J220,0)</f>
        <v>0</v>
      </c>
      <c r="BF220" s="201">
        <f>IF(N220="snížená",J220,0)</f>
        <v>0</v>
      </c>
      <c r="BG220" s="201">
        <f>IF(N220="zákl. přenesená",J220,0)</f>
        <v>0</v>
      </c>
      <c r="BH220" s="201">
        <f>IF(N220="sníž. přenesená",J220,0)</f>
        <v>0</v>
      </c>
      <c r="BI220" s="201">
        <f>IF(N220="nulová",J220,0)</f>
        <v>0</v>
      </c>
      <c r="BJ220" s="17" t="s">
        <v>83</v>
      </c>
      <c r="BK220" s="201">
        <f>ROUND(I220*H220,2)</f>
        <v>0</v>
      </c>
      <c r="BL220" s="17" t="s">
        <v>151</v>
      </c>
      <c r="BM220" s="200" t="s">
        <v>477</v>
      </c>
    </row>
    <row r="221" spans="1:65" s="14" customFormat="1">
      <c r="B221" s="219"/>
      <c r="C221" s="220"/>
      <c r="D221" s="210" t="s">
        <v>191</v>
      </c>
      <c r="E221" s="221" t="s">
        <v>1</v>
      </c>
      <c r="F221" s="222" t="s">
        <v>269</v>
      </c>
      <c r="G221" s="220"/>
      <c r="H221" s="223">
        <v>1604</v>
      </c>
      <c r="I221" s="224"/>
      <c r="J221" s="220"/>
      <c r="K221" s="220"/>
      <c r="L221" s="225"/>
      <c r="M221" s="226"/>
      <c r="N221" s="227"/>
      <c r="O221" s="227"/>
      <c r="P221" s="227"/>
      <c r="Q221" s="227"/>
      <c r="R221" s="227"/>
      <c r="S221" s="227"/>
      <c r="T221" s="228"/>
      <c r="AT221" s="229" t="s">
        <v>191</v>
      </c>
      <c r="AU221" s="229" t="s">
        <v>85</v>
      </c>
      <c r="AV221" s="14" t="s">
        <v>85</v>
      </c>
      <c r="AW221" s="14" t="s">
        <v>32</v>
      </c>
      <c r="AX221" s="14" t="s">
        <v>83</v>
      </c>
      <c r="AY221" s="229" t="s">
        <v>145</v>
      </c>
    </row>
    <row r="222" spans="1:65" s="2" customFormat="1" ht="14.45" customHeight="1">
      <c r="A222" s="34"/>
      <c r="B222" s="35"/>
      <c r="C222" s="241" t="s">
        <v>478</v>
      </c>
      <c r="D222" s="241" t="s">
        <v>218</v>
      </c>
      <c r="E222" s="242" t="s">
        <v>479</v>
      </c>
      <c r="F222" s="243" t="s">
        <v>480</v>
      </c>
      <c r="G222" s="244" t="s">
        <v>232</v>
      </c>
      <c r="H222" s="245">
        <v>1604</v>
      </c>
      <c r="I222" s="246"/>
      <c r="J222" s="247">
        <f>ROUND(I222*H222,2)</f>
        <v>0</v>
      </c>
      <c r="K222" s="248"/>
      <c r="L222" s="39"/>
      <c r="M222" s="249" t="s">
        <v>1</v>
      </c>
      <c r="N222" s="250" t="s">
        <v>40</v>
      </c>
      <c r="O222" s="71"/>
      <c r="P222" s="198">
        <f>O222*H222</f>
        <v>0</v>
      </c>
      <c r="Q222" s="198">
        <v>0</v>
      </c>
      <c r="R222" s="198">
        <f>Q222*H222</f>
        <v>0</v>
      </c>
      <c r="S222" s="198">
        <v>0</v>
      </c>
      <c r="T222" s="199">
        <f>S222*H222</f>
        <v>0</v>
      </c>
      <c r="U222" s="34"/>
      <c r="V222" s="34"/>
      <c r="W222" s="34"/>
      <c r="X222" s="34"/>
      <c r="Y222" s="34"/>
      <c r="Z222" s="34"/>
      <c r="AA222" s="34"/>
      <c r="AB222" s="34"/>
      <c r="AC222" s="34"/>
      <c r="AD222" s="34"/>
      <c r="AE222" s="34"/>
      <c r="AR222" s="200" t="s">
        <v>151</v>
      </c>
      <c r="AT222" s="200" t="s">
        <v>218</v>
      </c>
      <c r="AU222" s="200" t="s">
        <v>85</v>
      </c>
      <c r="AY222" s="17" t="s">
        <v>145</v>
      </c>
      <c r="BE222" s="201">
        <f>IF(N222="základní",J222,0)</f>
        <v>0</v>
      </c>
      <c r="BF222" s="201">
        <f>IF(N222="snížená",J222,0)</f>
        <v>0</v>
      </c>
      <c r="BG222" s="201">
        <f>IF(N222="zákl. přenesená",J222,0)</f>
        <v>0</v>
      </c>
      <c r="BH222" s="201">
        <f>IF(N222="sníž. přenesená",J222,0)</f>
        <v>0</v>
      </c>
      <c r="BI222" s="201">
        <f>IF(N222="nulová",J222,0)</f>
        <v>0</v>
      </c>
      <c r="BJ222" s="17" t="s">
        <v>83</v>
      </c>
      <c r="BK222" s="201">
        <f>ROUND(I222*H222,2)</f>
        <v>0</v>
      </c>
      <c r="BL222" s="17" t="s">
        <v>151</v>
      </c>
      <c r="BM222" s="200" t="s">
        <v>481</v>
      </c>
    </row>
    <row r="223" spans="1:65" s="14" customFormat="1">
      <c r="B223" s="219"/>
      <c r="C223" s="220"/>
      <c r="D223" s="210" t="s">
        <v>191</v>
      </c>
      <c r="E223" s="221" t="s">
        <v>1</v>
      </c>
      <c r="F223" s="222" t="s">
        <v>269</v>
      </c>
      <c r="G223" s="220"/>
      <c r="H223" s="223">
        <v>1604</v>
      </c>
      <c r="I223" s="224"/>
      <c r="J223" s="220"/>
      <c r="K223" s="220"/>
      <c r="L223" s="225"/>
      <c r="M223" s="226"/>
      <c r="N223" s="227"/>
      <c r="O223" s="227"/>
      <c r="P223" s="227"/>
      <c r="Q223" s="227"/>
      <c r="R223" s="227"/>
      <c r="S223" s="227"/>
      <c r="T223" s="228"/>
      <c r="AT223" s="229" t="s">
        <v>191</v>
      </c>
      <c r="AU223" s="229" t="s">
        <v>85</v>
      </c>
      <c r="AV223" s="14" t="s">
        <v>85</v>
      </c>
      <c r="AW223" s="14" t="s">
        <v>32</v>
      </c>
      <c r="AX223" s="14" t="s">
        <v>83</v>
      </c>
      <c r="AY223" s="229" t="s">
        <v>145</v>
      </c>
    </row>
    <row r="224" spans="1:65" s="2" customFormat="1" ht="14.45" customHeight="1">
      <c r="A224" s="34"/>
      <c r="B224" s="35"/>
      <c r="C224" s="241" t="s">
        <v>482</v>
      </c>
      <c r="D224" s="241" t="s">
        <v>218</v>
      </c>
      <c r="E224" s="242" t="s">
        <v>483</v>
      </c>
      <c r="F224" s="243" t="s">
        <v>484</v>
      </c>
      <c r="G224" s="244" t="s">
        <v>232</v>
      </c>
      <c r="H224" s="245">
        <v>1604</v>
      </c>
      <c r="I224" s="246"/>
      <c r="J224" s="247">
        <f>ROUND(I224*H224,2)</f>
        <v>0</v>
      </c>
      <c r="K224" s="248"/>
      <c r="L224" s="39"/>
      <c r="M224" s="249" t="s">
        <v>1</v>
      </c>
      <c r="N224" s="250" t="s">
        <v>40</v>
      </c>
      <c r="O224" s="71"/>
      <c r="P224" s="198">
        <f>O224*H224</f>
        <v>0</v>
      </c>
      <c r="Q224" s="198">
        <v>0</v>
      </c>
      <c r="R224" s="198">
        <f>Q224*H224</f>
        <v>0</v>
      </c>
      <c r="S224" s="198">
        <v>0</v>
      </c>
      <c r="T224" s="199">
        <f>S224*H224</f>
        <v>0</v>
      </c>
      <c r="U224" s="34"/>
      <c r="V224" s="34"/>
      <c r="W224" s="34"/>
      <c r="X224" s="34"/>
      <c r="Y224" s="34"/>
      <c r="Z224" s="34"/>
      <c r="AA224" s="34"/>
      <c r="AB224" s="34"/>
      <c r="AC224" s="34"/>
      <c r="AD224" s="34"/>
      <c r="AE224" s="34"/>
      <c r="AR224" s="200" t="s">
        <v>151</v>
      </c>
      <c r="AT224" s="200" t="s">
        <v>218</v>
      </c>
      <c r="AU224" s="200" t="s">
        <v>85</v>
      </c>
      <c r="AY224" s="17" t="s">
        <v>145</v>
      </c>
      <c r="BE224" s="201">
        <f>IF(N224="základní",J224,0)</f>
        <v>0</v>
      </c>
      <c r="BF224" s="201">
        <f>IF(N224="snížená",J224,0)</f>
        <v>0</v>
      </c>
      <c r="BG224" s="201">
        <f>IF(N224="zákl. přenesená",J224,0)</f>
        <v>0</v>
      </c>
      <c r="BH224" s="201">
        <f>IF(N224="sníž. přenesená",J224,0)</f>
        <v>0</v>
      </c>
      <c r="BI224" s="201">
        <f>IF(N224="nulová",J224,0)</f>
        <v>0</v>
      </c>
      <c r="BJ224" s="17" t="s">
        <v>83</v>
      </c>
      <c r="BK224" s="201">
        <f>ROUND(I224*H224,2)</f>
        <v>0</v>
      </c>
      <c r="BL224" s="17" t="s">
        <v>151</v>
      </c>
      <c r="BM224" s="200" t="s">
        <v>485</v>
      </c>
    </row>
    <row r="225" spans="1:65" s="14" customFormat="1">
      <c r="B225" s="219"/>
      <c r="C225" s="220"/>
      <c r="D225" s="210" t="s">
        <v>191</v>
      </c>
      <c r="E225" s="221" t="s">
        <v>1</v>
      </c>
      <c r="F225" s="222" t="s">
        <v>269</v>
      </c>
      <c r="G225" s="220"/>
      <c r="H225" s="223">
        <v>1604</v>
      </c>
      <c r="I225" s="224"/>
      <c r="J225" s="220"/>
      <c r="K225" s="220"/>
      <c r="L225" s="225"/>
      <c r="M225" s="226"/>
      <c r="N225" s="227"/>
      <c r="O225" s="227"/>
      <c r="P225" s="227"/>
      <c r="Q225" s="227"/>
      <c r="R225" s="227"/>
      <c r="S225" s="227"/>
      <c r="T225" s="228"/>
      <c r="AT225" s="229" t="s">
        <v>191</v>
      </c>
      <c r="AU225" s="229" t="s">
        <v>85</v>
      </c>
      <c r="AV225" s="14" t="s">
        <v>85</v>
      </c>
      <c r="AW225" s="14" t="s">
        <v>32</v>
      </c>
      <c r="AX225" s="14" t="s">
        <v>83</v>
      </c>
      <c r="AY225" s="229" t="s">
        <v>145</v>
      </c>
    </row>
    <row r="226" spans="1:65" s="2" customFormat="1" ht="24.2" customHeight="1">
      <c r="A226" s="34"/>
      <c r="B226" s="35"/>
      <c r="C226" s="241" t="s">
        <v>486</v>
      </c>
      <c r="D226" s="241" t="s">
        <v>218</v>
      </c>
      <c r="E226" s="242" t="s">
        <v>487</v>
      </c>
      <c r="F226" s="243" t="s">
        <v>488</v>
      </c>
      <c r="G226" s="244" t="s">
        <v>489</v>
      </c>
      <c r="H226" s="245">
        <v>0.16</v>
      </c>
      <c r="I226" s="246"/>
      <c r="J226" s="247">
        <f>ROUND(I226*H226,2)</f>
        <v>0</v>
      </c>
      <c r="K226" s="248"/>
      <c r="L226" s="39"/>
      <c r="M226" s="249" t="s">
        <v>1</v>
      </c>
      <c r="N226" s="250" t="s">
        <v>40</v>
      </c>
      <c r="O226" s="71"/>
      <c r="P226" s="198">
        <f>O226*H226</f>
        <v>0</v>
      </c>
      <c r="Q226" s="198">
        <v>0</v>
      </c>
      <c r="R226" s="198">
        <f>Q226*H226</f>
        <v>0</v>
      </c>
      <c r="S226" s="198">
        <v>0</v>
      </c>
      <c r="T226" s="199">
        <f>S226*H226</f>
        <v>0</v>
      </c>
      <c r="U226" s="34"/>
      <c r="V226" s="34"/>
      <c r="W226" s="34"/>
      <c r="X226" s="34"/>
      <c r="Y226" s="34"/>
      <c r="Z226" s="34"/>
      <c r="AA226" s="34"/>
      <c r="AB226" s="34"/>
      <c r="AC226" s="34"/>
      <c r="AD226" s="34"/>
      <c r="AE226" s="34"/>
      <c r="AR226" s="200" t="s">
        <v>151</v>
      </c>
      <c r="AT226" s="200" t="s">
        <v>218</v>
      </c>
      <c r="AU226" s="200" t="s">
        <v>85</v>
      </c>
      <c r="AY226" s="17" t="s">
        <v>145</v>
      </c>
      <c r="BE226" s="201">
        <f>IF(N226="základní",J226,0)</f>
        <v>0</v>
      </c>
      <c r="BF226" s="201">
        <f>IF(N226="snížená",J226,0)</f>
        <v>0</v>
      </c>
      <c r="BG226" s="201">
        <f>IF(N226="zákl. přenesená",J226,0)</f>
        <v>0</v>
      </c>
      <c r="BH226" s="201">
        <f>IF(N226="sníž. přenesená",J226,0)</f>
        <v>0</v>
      </c>
      <c r="BI226" s="201">
        <f>IF(N226="nulová",J226,0)</f>
        <v>0</v>
      </c>
      <c r="BJ226" s="17" t="s">
        <v>83</v>
      </c>
      <c r="BK226" s="201">
        <f>ROUND(I226*H226,2)</f>
        <v>0</v>
      </c>
      <c r="BL226" s="17" t="s">
        <v>151</v>
      </c>
      <c r="BM226" s="200" t="s">
        <v>490</v>
      </c>
    </row>
    <row r="227" spans="1:65" s="14" customFormat="1">
      <c r="B227" s="219"/>
      <c r="C227" s="220"/>
      <c r="D227" s="210" t="s">
        <v>191</v>
      </c>
      <c r="E227" s="221" t="s">
        <v>1</v>
      </c>
      <c r="F227" s="222" t="s">
        <v>491</v>
      </c>
      <c r="G227" s="220"/>
      <c r="H227" s="223">
        <v>0.16</v>
      </c>
      <c r="I227" s="224"/>
      <c r="J227" s="220"/>
      <c r="K227" s="220"/>
      <c r="L227" s="225"/>
      <c r="M227" s="226"/>
      <c r="N227" s="227"/>
      <c r="O227" s="227"/>
      <c r="P227" s="227"/>
      <c r="Q227" s="227"/>
      <c r="R227" s="227"/>
      <c r="S227" s="227"/>
      <c r="T227" s="228"/>
      <c r="AT227" s="229" t="s">
        <v>191</v>
      </c>
      <c r="AU227" s="229" t="s">
        <v>85</v>
      </c>
      <c r="AV227" s="14" t="s">
        <v>85</v>
      </c>
      <c r="AW227" s="14" t="s">
        <v>32</v>
      </c>
      <c r="AX227" s="14" t="s">
        <v>83</v>
      </c>
      <c r="AY227" s="229" t="s">
        <v>145</v>
      </c>
    </row>
    <row r="228" spans="1:65" s="2" customFormat="1" ht="24.2" customHeight="1">
      <c r="A228" s="34"/>
      <c r="B228" s="35"/>
      <c r="C228" s="241" t="s">
        <v>492</v>
      </c>
      <c r="D228" s="241" t="s">
        <v>218</v>
      </c>
      <c r="E228" s="242" t="s">
        <v>493</v>
      </c>
      <c r="F228" s="243" t="s">
        <v>494</v>
      </c>
      <c r="G228" s="244" t="s">
        <v>159</v>
      </c>
      <c r="H228" s="245">
        <v>868</v>
      </c>
      <c r="I228" s="246"/>
      <c r="J228" s="247">
        <f>ROUND(I228*H228,2)</f>
        <v>0</v>
      </c>
      <c r="K228" s="248"/>
      <c r="L228" s="39"/>
      <c r="M228" s="249" t="s">
        <v>1</v>
      </c>
      <c r="N228" s="250" t="s">
        <v>40</v>
      </c>
      <c r="O228" s="71"/>
      <c r="P228" s="198">
        <f>O228*H228</f>
        <v>0</v>
      </c>
      <c r="Q228" s="198">
        <v>0</v>
      </c>
      <c r="R228" s="198">
        <f>Q228*H228</f>
        <v>0</v>
      </c>
      <c r="S228" s="198">
        <v>0</v>
      </c>
      <c r="T228" s="199">
        <f>S228*H228</f>
        <v>0</v>
      </c>
      <c r="U228" s="34"/>
      <c r="V228" s="34"/>
      <c r="W228" s="34"/>
      <c r="X228" s="34"/>
      <c r="Y228" s="34"/>
      <c r="Z228" s="34"/>
      <c r="AA228" s="34"/>
      <c r="AB228" s="34"/>
      <c r="AC228" s="34"/>
      <c r="AD228" s="34"/>
      <c r="AE228" s="34"/>
      <c r="AR228" s="200" t="s">
        <v>151</v>
      </c>
      <c r="AT228" s="200" t="s">
        <v>218</v>
      </c>
      <c r="AU228" s="200" t="s">
        <v>85</v>
      </c>
      <c r="AY228" s="17" t="s">
        <v>145</v>
      </c>
      <c r="BE228" s="201">
        <f>IF(N228="základní",J228,0)</f>
        <v>0</v>
      </c>
      <c r="BF228" s="201">
        <f>IF(N228="snížená",J228,0)</f>
        <v>0</v>
      </c>
      <c r="BG228" s="201">
        <f>IF(N228="zákl. přenesená",J228,0)</f>
        <v>0</v>
      </c>
      <c r="BH228" s="201">
        <f>IF(N228="sníž. přenesená",J228,0)</f>
        <v>0</v>
      </c>
      <c r="BI228" s="201">
        <f>IF(N228="nulová",J228,0)</f>
        <v>0</v>
      </c>
      <c r="BJ228" s="17" t="s">
        <v>83</v>
      </c>
      <c r="BK228" s="201">
        <f>ROUND(I228*H228,2)</f>
        <v>0</v>
      </c>
      <c r="BL228" s="17" t="s">
        <v>151</v>
      </c>
      <c r="BM228" s="200" t="s">
        <v>495</v>
      </c>
    </row>
    <row r="229" spans="1:65" s="2" customFormat="1" ht="14.45" customHeight="1">
      <c r="A229" s="34"/>
      <c r="B229" s="35"/>
      <c r="C229" s="187" t="s">
        <v>496</v>
      </c>
      <c r="D229" s="187" t="s">
        <v>147</v>
      </c>
      <c r="E229" s="188" t="s">
        <v>497</v>
      </c>
      <c r="F229" s="189" t="s">
        <v>498</v>
      </c>
      <c r="G229" s="190" t="s">
        <v>458</v>
      </c>
      <c r="H229" s="191">
        <v>48.12</v>
      </c>
      <c r="I229" s="192"/>
      <c r="J229" s="193">
        <f>ROUND(I229*H229,2)</f>
        <v>0</v>
      </c>
      <c r="K229" s="194"/>
      <c r="L229" s="195"/>
      <c r="M229" s="196" t="s">
        <v>1</v>
      </c>
      <c r="N229" s="197" t="s">
        <v>40</v>
      </c>
      <c r="O229" s="71"/>
      <c r="P229" s="198">
        <f>O229*H229</f>
        <v>0</v>
      </c>
      <c r="Q229" s="198">
        <v>1E-3</v>
      </c>
      <c r="R229" s="198">
        <f>Q229*H229</f>
        <v>4.8119999999999996E-2</v>
      </c>
      <c r="S229" s="198">
        <v>0</v>
      </c>
      <c r="T229" s="199">
        <f>S229*H229</f>
        <v>0</v>
      </c>
      <c r="U229" s="34"/>
      <c r="V229" s="34"/>
      <c r="W229" s="34"/>
      <c r="X229" s="34"/>
      <c r="Y229" s="34"/>
      <c r="Z229" s="34"/>
      <c r="AA229" s="34"/>
      <c r="AB229" s="34"/>
      <c r="AC229" s="34"/>
      <c r="AD229" s="34"/>
      <c r="AE229" s="34"/>
      <c r="AR229" s="200" t="s">
        <v>150</v>
      </c>
      <c r="AT229" s="200" t="s">
        <v>147</v>
      </c>
      <c r="AU229" s="200" t="s">
        <v>85</v>
      </c>
      <c r="AY229" s="17" t="s">
        <v>145</v>
      </c>
      <c r="BE229" s="201">
        <f>IF(N229="základní",J229,0)</f>
        <v>0</v>
      </c>
      <c r="BF229" s="201">
        <f>IF(N229="snížená",J229,0)</f>
        <v>0</v>
      </c>
      <c r="BG229" s="201">
        <f>IF(N229="zákl. přenesená",J229,0)</f>
        <v>0</v>
      </c>
      <c r="BH229" s="201">
        <f>IF(N229="sníž. přenesená",J229,0)</f>
        <v>0</v>
      </c>
      <c r="BI229" s="201">
        <f>IF(N229="nulová",J229,0)</f>
        <v>0</v>
      </c>
      <c r="BJ229" s="17" t="s">
        <v>83</v>
      </c>
      <c r="BK229" s="201">
        <f>ROUND(I229*H229,2)</f>
        <v>0</v>
      </c>
      <c r="BL229" s="17" t="s">
        <v>151</v>
      </c>
      <c r="BM229" s="200" t="s">
        <v>499</v>
      </c>
    </row>
    <row r="230" spans="1:65" s="14" customFormat="1">
      <c r="B230" s="219"/>
      <c r="C230" s="220"/>
      <c r="D230" s="210" t="s">
        <v>191</v>
      </c>
      <c r="E230" s="221" t="s">
        <v>1</v>
      </c>
      <c r="F230" s="222" t="s">
        <v>500</v>
      </c>
      <c r="G230" s="220"/>
      <c r="H230" s="223">
        <v>48.12</v>
      </c>
      <c r="I230" s="224"/>
      <c r="J230" s="220"/>
      <c r="K230" s="220"/>
      <c r="L230" s="225"/>
      <c r="M230" s="226"/>
      <c r="N230" s="227"/>
      <c r="O230" s="227"/>
      <c r="P230" s="227"/>
      <c r="Q230" s="227"/>
      <c r="R230" s="227"/>
      <c r="S230" s="227"/>
      <c r="T230" s="228"/>
      <c r="AT230" s="229" t="s">
        <v>191</v>
      </c>
      <c r="AU230" s="229" t="s">
        <v>85</v>
      </c>
      <c r="AV230" s="14" t="s">
        <v>85</v>
      </c>
      <c r="AW230" s="14" t="s">
        <v>32</v>
      </c>
      <c r="AX230" s="14" t="s">
        <v>83</v>
      </c>
      <c r="AY230" s="229" t="s">
        <v>145</v>
      </c>
    </row>
    <row r="231" spans="1:65" s="2" customFormat="1" ht="14.45" customHeight="1">
      <c r="A231" s="34"/>
      <c r="B231" s="35"/>
      <c r="C231" s="187" t="s">
        <v>501</v>
      </c>
      <c r="D231" s="187" t="s">
        <v>147</v>
      </c>
      <c r="E231" s="188" t="s">
        <v>502</v>
      </c>
      <c r="F231" s="189" t="s">
        <v>503</v>
      </c>
      <c r="G231" s="190" t="s">
        <v>232</v>
      </c>
      <c r="H231" s="191">
        <v>8</v>
      </c>
      <c r="I231" s="192"/>
      <c r="J231" s="193">
        <f>ROUND(I231*H231,2)</f>
        <v>0</v>
      </c>
      <c r="K231" s="194"/>
      <c r="L231" s="195"/>
      <c r="M231" s="196" t="s">
        <v>1</v>
      </c>
      <c r="N231" s="197" t="s">
        <v>40</v>
      </c>
      <c r="O231" s="71"/>
      <c r="P231" s="198">
        <f>O231*H231</f>
        <v>0</v>
      </c>
      <c r="Q231" s="198">
        <v>0</v>
      </c>
      <c r="R231" s="198">
        <f>Q231*H231</f>
        <v>0</v>
      </c>
      <c r="S231" s="198">
        <v>0</v>
      </c>
      <c r="T231" s="199">
        <f>S231*H231</f>
        <v>0</v>
      </c>
      <c r="U231" s="34"/>
      <c r="V231" s="34"/>
      <c r="W231" s="34"/>
      <c r="X231" s="34"/>
      <c r="Y231" s="34"/>
      <c r="Z231" s="34"/>
      <c r="AA231" s="34"/>
      <c r="AB231" s="34"/>
      <c r="AC231" s="34"/>
      <c r="AD231" s="34"/>
      <c r="AE231" s="34"/>
      <c r="AR231" s="200" t="s">
        <v>150</v>
      </c>
      <c r="AT231" s="200" t="s">
        <v>147</v>
      </c>
      <c r="AU231" s="200" t="s">
        <v>85</v>
      </c>
      <c r="AY231" s="17" t="s">
        <v>145</v>
      </c>
      <c r="BE231" s="201">
        <f>IF(N231="základní",J231,0)</f>
        <v>0</v>
      </c>
      <c r="BF231" s="201">
        <f>IF(N231="snížená",J231,0)</f>
        <v>0</v>
      </c>
      <c r="BG231" s="201">
        <f>IF(N231="zákl. přenesená",J231,0)</f>
        <v>0</v>
      </c>
      <c r="BH231" s="201">
        <f>IF(N231="sníž. přenesená",J231,0)</f>
        <v>0</v>
      </c>
      <c r="BI231" s="201">
        <f>IF(N231="nulová",J231,0)</f>
        <v>0</v>
      </c>
      <c r="BJ231" s="17" t="s">
        <v>83</v>
      </c>
      <c r="BK231" s="201">
        <f>ROUND(I231*H231,2)</f>
        <v>0</v>
      </c>
      <c r="BL231" s="17" t="s">
        <v>151</v>
      </c>
      <c r="BM231" s="200" t="s">
        <v>504</v>
      </c>
    </row>
    <row r="232" spans="1:65" s="13" customFormat="1">
      <c r="B232" s="208"/>
      <c r="C232" s="209"/>
      <c r="D232" s="210" t="s">
        <v>191</v>
      </c>
      <c r="E232" s="211" t="s">
        <v>1</v>
      </c>
      <c r="F232" s="212" t="s">
        <v>338</v>
      </c>
      <c r="G232" s="209"/>
      <c r="H232" s="211" t="s">
        <v>1</v>
      </c>
      <c r="I232" s="213"/>
      <c r="J232" s="209"/>
      <c r="K232" s="209"/>
      <c r="L232" s="214"/>
      <c r="M232" s="215"/>
      <c r="N232" s="216"/>
      <c r="O232" s="216"/>
      <c r="P232" s="216"/>
      <c r="Q232" s="216"/>
      <c r="R232" s="216"/>
      <c r="S232" s="216"/>
      <c r="T232" s="217"/>
      <c r="AT232" s="218" t="s">
        <v>191</v>
      </c>
      <c r="AU232" s="218" t="s">
        <v>85</v>
      </c>
      <c r="AV232" s="13" t="s">
        <v>83</v>
      </c>
      <c r="AW232" s="13" t="s">
        <v>32</v>
      </c>
      <c r="AX232" s="13" t="s">
        <v>75</v>
      </c>
      <c r="AY232" s="218" t="s">
        <v>145</v>
      </c>
    </row>
    <row r="233" spans="1:65" s="14" customFormat="1">
      <c r="B233" s="219"/>
      <c r="C233" s="220"/>
      <c r="D233" s="210" t="s">
        <v>191</v>
      </c>
      <c r="E233" s="221" t="s">
        <v>1</v>
      </c>
      <c r="F233" s="222" t="s">
        <v>505</v>
      </c>
      <c r="G233" s="220"/>
      <c r="H233" s="223">
        <v>8</v>
      </c>
      <c r="I233" s="224"/>
      <c r="J233" s="220"/>
      <c r="K233" s="220"/>
      <c r="L233" s="225"/>
      <c r="M233" s="226"/>
      <c r="N233" s="227"/>
      <c r="O233" s="227"/>
      <c r="P233" s="227"/>
      <c r="Q233" s="227"/>
      <c r="R233" s="227"/>
      <c r="S233" s="227"/>
      <c r="T233" s="228"/>
      <c r="AT233" s="229" t="s">
        <v>191</v>
      </c>
      <c r="AU233" s="229" t="s">
        <v>85</v>
      </c>
      <c r="AV233" s="14" t="s">
        <v>85</v>
      </c>
      <c r="AW233" s="14" t="s">
        <v>32</v>
      </c>
      <c r="AX233" s="14" t="s">
        <v>83</v>
      </c>
      <c r="AY233" s="229" t="s">
        <v>145</v>
      </c>
    </row>
    <row r="234" spans="1:65" s="2" customFormat="1" ht="14.45" customHeight="1">
      <c r="A234" s="34"/>
      <c r="B234" s="35"/>
      <c r="C234" s="187" t="s">
        <v>506</v>
      </c>
      <c r="D234" s="187" t="s">
        <v>147</v>
      </c>
      <c r="E234" s="188" t="s">
        <v>507</v>
      </c>
      <c r="F234" s="189" t="s">
        <v>508</v>
      </c>
      <c r="G234" s="190" t="s">
        <v>232</v>
      </c>
      <c r="H234" s="191">
        <v>8</v>
      </c>
      <c r="I234" s="192"/>
      <c r="J234" s="193">
        <f>ROUND(I234*H234,2)</f>
        <v>0</v>
      </c>
      <c r="K234" s="194"/>
      <c r="L234" s="195"/>
      <c r="M234" s="196" t="s">
        <v>1</v>
      </c>
      <c r="N234" s="197" t="s">
        <v>40</v>
      </c>
      <c r="O234" s="71"/>
      <c r="P234" s="198">
        <f>O234*H234</f>
        <v>0</v>
      </c>
      <c r="Q234" s="198">
        <v>0</v>
      </c>
      <c r="R234" s="198">
        <f>Q234*H234</f>
        <v>0</v>
      </c>
      <c r="S234" s="198">
        <v>0</v>
      </c>
      <c r="T234" s="199">
        <f>S234*H234</f>
        <v>0</v>
      </c>
      <c r="U234" s="34"/>
      <c r="V234" s="34"/>
      <c r="W234" s="34"/>
      <c r="X234" s="34"/>
      <c r="Y234" s="34"/>
      <c r="Z234" s="34"/>
      <c r="AA234" s="34"/>
      <c r="AB234" s="34"/>
      <c r="AC234" s="34"/>
      <c r="AD234" s="34"/>
      <c r="AE234" s="34"/>
      <c r="AR234" s="200" t="s">
        <v>150</v>
      </c>
      <c r="AT234" s="200" t="s">
        <v>147</v>
      </c>
      <c r="AU234" s="200" t="s">
        <v>85</v>
      </c>
      <c r="AY234" s="17" t="s">
        <v>145</v>
      </c>
      <c r="BE234" s="201">
        <f>IF(N234="základní",J234,0)</f>
        <v>0</v>
      </c>
      <c r="BF234" s="201">
        <f>IF(N234="snížená",J234,0)</f>
        <v>0</v>
      </c>
      <c r="BG234" s="201">
        <f>IF(N234="zákl. přenesená",J234,0)</f>
        <v>0</v>
      </c>
      <c r="BH234" s="201">
        <f>IF(N234="sníž. přenesená",J234,0)</f>
        <v>0</v>
      </c>
      <c r="BI234" s="201">
        <f>IF(N234="nulová",J234,0)</f>
        <v>0</v>
      </c>
      <c r="BJ234" s="17" t="s">
        <v>83</v>
      </c>
      <c r="BK234" s="201">
        <f>ROUND(I234*H234,2)</f>
        <v>0</v>
      </c>
      <c r="BL234" s="17" t="s">
        <v>151</v>
      </c>
      <c r="BM234" s="200" t="s">
        <v>509</v>
      </c>
    </row>
    <row r="235" spans="1:65" s="2" customFormat="1" ht="24.2" customHeight="1">
      <c r="A235" s="34"/>
      <c r="B235" s="35"/>
      <c r="C235" s="241" t="s">
        <v>510</v>
      </c>
      <c r="D235" s="241" t="s">
        <v>218</v>
      </c>
      <c r="E235" s="242" t="s">
        <v>511</v>
      </c>
      <c r="F235" s="243" t="s">
        <v>512</v>
      </c>
      <c r="G235" s="244" t="s">
        <v>232</v>
      </c>
      <c r="H235" s="245">
        <v>54</v>
      </c>
      <c r="I235" s="246"/>
      <c r="J235" s="247">
        <f>ROUND(I235*H235,2)</f>
        <v>0</v>
      </c>
      <c r="K235" s="248"/>
      <c r="L235" s="39"/>
      <c r="M235" s="249" t="s">
        <v>1</v>
      </c>
      <c r="N235" s="250" t="s">
        <v>40</v>
      </c>
      <c r="O235" s="71"/>
      <c r="P235" s="198">
        <f>O235*H235</f>
        <v>0</v>
      </c>
      <c r="Q235" s="198">
        <v>0</v>
      </c>
      <c r="R235" s="198">
        <f>Q235*H235</f>
        <v>0</v>
      </c>
      <c r="S235" s="198">
        <v>0</v>
      </c>
      <c r="T235" s="199">
        <f>S235*H235</f>
        <v>0</v>
      </c>
      <c r="U235" s="34"/>
      <c r="V235" s="34"/>
      <c r="W235" s="34"/>
      <c r="X235" s="34"/>
      <c r="Y235" s="34"/>
      <c r="Z235" s="34"/>
      <c r="AA235" s="34"/>
      <c r="AB235" s="34"/>
      <c r="AC235" s="34"/>
      <c r="AD235" s="34"/>
      <c r="AE235" s="34"/>
      <c r="AR235" s="200" t="s">
        <v>151</v>
      </c>
      <c r="AT235" s="200" t="s">
        <v>218</v>
      </c>
      <c r="AU235" s="200" t="s">
        <v>85</v>
      </c>
      <c r="AY235" s="17" t="s">
        <v>145</v>
      </c>
      <c r="BE235" s="201">
        <f>IF(N235="základní",J235,0)</f>
        <v>0</v>
      </c>
      <c r="BF235" s="201">
        <f>IF(N235="snížená",J235,0)</f>
        <v>0</v>
      </c>
      <c r="BG235" s="201">
        <f>IF(N235="zákl. přenesená",J235,0)</f>
        <v>0</v>
      </c>
      <c r="BH235" s="201">
        <f>IF(N235="sníž. přenesená",J235,0)</f>
        <v>0</v>
      </c>
      <c r="BI235" s="201">
        <f>IF(N235="nulová",J235,0)</f>
        <v>0</v>
      </c>
      <c r="BJ235" s="17" t="s">
        <v>83</v>
      </c>
      <c r="BK235" s="201">
        <f>ROUND(I235*H235,2)</f>
        <v>0</v>
      </c>
      <c r="BL235" s="17" t="s">
        <v>151</v>
      </c>
      <c r="BM235" s="200" t="s">
        <v>513</v>
      </c>
    </row>
    <row r="236" spans="1:65" s="14" customFormat="1">
      <c r="B236" s="219"/>
      <c r="C236" s="220"/>
      <c r="D236" s="210" t="s">
        <v>191</v>
      </c>
      <c r="E236" s="221" t="s">
        <v>1</v>
      </c>
      <c r="F236" s="222" t="s">
        <v>514</v>
      </c>
      <c r="G236" s="220"/>
      <c r="H236" s="223">
        <v>54</v>
      </c>
      <c r="I236" s="224"/>
      <c r="J236" s="220"/>
      <c r="K236" s="220"/>
      <c r="L236" s="225"/>
      <c r="M236" s="226"/>
      <c r="N236" s="227"/>
      <c r="O236" s="227"/>
      <c r="P236" s="227"/>
      <c r="Q236" s="227"/>
      <c r="R236" s="227"/>
      <c r="S236" s="227"/>
      <c r="T236" s="228"/>
      <c r="AT236" s="229" t="s">
        <v>191</v>
      </c>
      <c r="AU236" s="229" t="s">
        <v>85</v>
      </c>
      <c r="AV236" s="14" t="s">
        <v>85</v>
      </c>
      <c r="AW236" s="14" t="s">
        <v>32</v>
      </c>
      <c r="AX236" s="14" t="s">
        <v>83</v>
      </c>
      <c r="AY236" s="229" t="s">
        <v>145</v>
      </c>
    </row>
    <row r="237" spans="1:65" s="2" customFormat="1" ht="24.2" customHeight="1">
      <c r="A237" s="34"/>
      <c r="B237" s="35"/>
      <c r="C237" s="241" t="s">
        <v>515</v>
      </c>
      <c r="D237" s="241" t="s">
        <v>218</v>
      </c>
      <c r="E237" s="242" t="s">
        <v>516</v>
      </c>
      <c r="F237" s="243" t="s">
        <v>517</v>
      </c>
      <c r="G237" s="244" t="s">
        <v>232</v>
      </c>
      <c r="H237" s="245">
        <v>1604</v>
      </c>
      <c r="I237" s="246"/>
      <c r="J237" s="247">
        <f>ROUND(I237*H237,2)</f>
        <v>0</v>
      </c>
      <c r="K237" s="248"/>
      <c r="L237" s="39"/>
      <c r="M237" s="249" t="s">
        <v>1</v>
      </c>
      <c r="N237" s="250" t="s">
        <v>40</v>
      </c>
      <c r="O237" s="71"/>
      <c r="P237" s="198">
        <f>O237*H237</f>
        <v>0</v>
      </c>
      <c r="Q237" s="198">
        <v>0</v>
      </c>
      <c r="R237" s="198">
        <f>Q237*H237</f>
        <v>0</v>
      </c>
      <c r="S237" s="198">
        <v>0</v>
      </c>
      <c r="T237" s="199">
        <f>S237*H237</f>
        <v>0</v>
      </c>
      <c r="U237" s="34"/>
      <c r="V237" s="34"/>
      <c r="W237" s="34"/>
      <c r="X237" s="34"/>
      <c r="Y237" s="34"/>
      <c r="Z237" s="34"/>
      <c r="AA237" s="34"/>
      <c r="AB237" s="34"/>
      <c r="AC237" s="34"/>
      <c r="AD237" s="34"/>
      <c r="AE237" s="34"/>
      <c r="AR237" s="200" t="s">
        <v>151</v>
      </c>
      <c r="AT237" s="200" t="s">
        <v>218</v>
      </c>
      <c r="AU237" s="200" t="s">
        <v>85</v>
      </c>
      <c r="AY237" s="17" t="s">
        <v>145</v>
      </c>
      <c r="BE237" s="201">
        <f>IF(N237="základní",J237,0)</f>
        <v>0</v>
      </c>
      <c r="BF237" s="201">
        <f>IF(N237="snížená",J237,0)</f>
        <v>0</v>
      </c>
      <c r="BG237" s="201">
        <f>IF(N237="zákl. přenesená",J237,0)</f>
        <v>0</v>
      </c>
      <c r="BH237" s="201">
        <f>IF(N237="sníž. přenesená",J237,0)</f>
        <v>0</v>
      </c>
      <c r="BI237" s="201">
        <f>IF(N237="nulová",J237,0)</f>
        <v>0</v>
      </c>
      <c r="BJ237" s="17" t="s">
        <v>83</v>
      </c>
      <c r="BK237" s="201">
        <f>ROUND(I237*H237,2)</f>
        <v>0</v>
      </c>
      <c r="BL237" s="17" t="s">
        <v>151</v>
      </c>
      <c r="BM237" s="200" t="s">
        <v>518</v>
      </c>
    </row>
    <row r="238" spans="1:65" s="14" customFormat="1">
      <c r="B238" s="219"/>
      <c r="C238" s="220"/>
      <c r="D238" s="210" t="s">
        <v>191</v>
      </c>
      <c r="E238" s="221" t="s">
        <v>1</v>
      </c>
      <c r="F238" s="222" t="s">
        <v>269</v>
      </c>
      <c r="G238" s="220"/>
      <c r="H238" s="223">
        <v>1604</v>
      </c>
      <c r="I238" s="224"/>
      <c r="J238" s="220"/>
      <c r="K238" s="220"/>
      <c r="L238" s="225"/>
      <c r="M238" s="226"/>
      <c r="N238" s="227"/>
      <c r="O238" s="227"/>
      <c r="P238" s="227"/>
      <c r="Q238" s="227"/>
      <c r="R238" s="227"/>
      <c r="S238" s="227"/>
      <c r="T238" s="228"/>
      <c r="AT238" s="229" t="s">
        <v>191</v>
      </c>
      <c r="AU238" s="229" t="s">
        <v>85</v>
      </c>
      <c r="AV238" s="14" t="s">
        <v>85</v>
      </c>
      <c r="AW238" s="14" t="s">
        <v>32</v>
      </c>
      <c r="AX238" s="14" t="s">
        <v>83</v>
      </c>
      <c r="AY238" s="229" t="s">
        <v>145</v>
      </c>
    </row>
    <row r="239" spans="1:65" s="2" customFormat="1" ht="14.45" customHeight="1">
      <c r="A239" s="34"/>
      <c r="B239" s="35"/>
      <c r="C239" s="187" t="s">
        <v>519</v>
      </c>
      <c r="D239" s="187" t="s">
        <v>147</v>
      </c>
      <c r="E239" s="188" t="s">
        <v>520</v>
      </c>
      <c r="F239" s="189" t="s">
        <v>521</v>
      </c>
      <c r="G239" s="190" t="s">
        <v>522</v>
      </c>
      <c r="H239" s="191">
        <v>1.2829999999999999</v>
      </c>
      <c r="I239" s="192"/>
      <c r="J239" s="193">
        <f>ROUND(I239*H239,2)</f>
        <v>0</v>
      </c>
      <c r="K239" s="194"/>
      <c r="L239" s="195"/>
      <c r="M239" s="196" t="s">
        <v>1</v>
      </c>
      <c r="N239" s="197" t="s">
        <v>40</v>
      </c>
      <c r="O239" s="71"/>
      <c r="P239" s="198">
        <f>O239*H239</f>
        <v>0</v>
      </c>
      <c r="Q239" s="198">
        <v>1E-3</v>
      </c>
      <c r="R239" s="198">
        <f>Q239*H239</f>
        <v>1.2829999999999999E-3</v>
      </c>
      <c r="S239" s="198">
        <v>0</v>
      </c>
      <c r="T239" s="199">
        <f>S239*H239</f>
        <v>0</v>
      </c>
      <c r="U239" s="34"/>
      <c r="V239" s="34"/>
      <c r="W239" s="34"/>
      <c r="X239" s="34"/>
      <c r="Y239" s="34"/>
      <c r="Z239" s="34"/>
      <c r="AA239" s="34"/>
      <c r="AB239" s="34"/>
      <c r="AC239" s="34"/>
      <c r="AD239" s="34"/>
      <c r="AE239" s="34"/>
      <c r="AR239" s="200" t="s">
        <v>150</v>
      </c>
      <c r="AT239" s="200" t="s">
        <v>147</v>
      </c>
      <c r="AU239" s="200" t="s">
        <v>85</v>
      </c>
      <c r="AY239" s="17" t="s">
        <v>145</v>
      </c>
      <c r="BE239" s="201">
        <f>IF(N239="základní",J239,0)</f>
        <v>0</v>
      </c>
      <c r="BF239" s="201">
        <f>IF(N239="snížená",J239,0)</f>
        <v>0</v>
      </c>
      <c r="BG239" s="201">
        <f>IF(N239="zákl. přenesená",J239,0)</f>
        <v>0</v>
      </c>
      <c r="BH239" s="201">
        <f>IF(N239="sníž. přenesená",J239,0)</f>
        <v>0</v>
      </c>
      <c r="BI239" s="201">
        <f>IF(N239="nulová",J239,0)</f>
        <v>0</v>
      </c>
      <c r="BJ239" s="17" t="s">
        <v>83</v>
      </c>
      <c r="BK239" s="201">
        <f>ROUND(I239*H239,2)</f>
        <v>0</v>
      </c>
      <c r="BL239" s="17" t="s">
        <v>151</v>
      </c>
      <c r="BM239" s="200" t="s">
        <v>523</v>
      </c>
    </row>
    <row r="240" spans="1:65" s="14" customFormat="1">
      <c r="B240" s="219"/>
      <c r="C240" s="220"/>
      <c r="D240" s="210" t="s">
        <v>191</v>
      </c>
      <c r="E240" s="221" t="s">
        <v>1</v>
      </c>
      <c r="F240" s="222" t="s">
        <v>524</v>
      </c>
      <c r="G240" s="220"/>
      <c r="H240" s="223">
        <v>1.2829999999999999</v>
      </c>
      <c r="I240" s="224"/>
      <c r="J240" s="220"/>
      <c r="K240" s="220"/>
      <c r="L240" s="225"/>
      <c r="M240" s="226"/>
      <c r="N240" s="227"/>
      <c r="O240" s="227"/>
      <c r="P240" s="227"/>
      <c r="Q240" s="227"/>
      <c r="R240" s="227"/>
      <c r="S240" s="227"/>
      <c r="T240" s="228"/>
      <c r="AT240" s="229" t="s">
        <v>191</v>
      </c>
      <c r="AU240" s="229" t="s">
        <v>85</v>
      </c>
      <c r="AV240" s="14" t="s">
        <v>85</v>
      </c>
      <c r="AW240" s="14" t="s">
        <v>32</v>
      </c>
      <c r="AX240" s="14" t="s">
        <v>83</v>
      </c>
      <c r="AY240" s="229" t="s">
        <v>145</v>
      </c>
    </row>
    <row r="241" spans="1:65" s="2" customFormat="1" ht="24.2" customHeight="1">
      <c r="A241" s="34"/>
      <c r="B241" s="35"/>
      <c r="C241" s="241" t="s">
        <v>525</v>
      </c>
      <c r="D241" s="241" t="s">
        <v>218</v>
      </c>
      <c r="E241" s="242" t="s">
        <v>526</v>
      </c>
      <c r="F241" s="243" t="s">
        <v>527</v>
      </c>
      <c r="G241" s="244" t="s">
        <v>232</v>
      </c>
      <c r="H241" s="245">
        <v>54</v>
      </c>
      <c r="I241" s="246"/>
      <c r="J241" s="247">
        <f>ROUND(I241*H241,2)</f>
        <v>0</v>
      </c>
      <c r="K241" s="248"/>
      <c r="L241" s="39"/>
      <c r="M241" s="249" t="s">
        <v>1</v>
      </c>
      <c r="N241" s="250" t="s">
        <v>40</v>
      </c>
      <c r="O241" s="71"/>
      <c r="P241" s="198">
        <f>O241*H241</f>
        <v>0</v>
      </c>
      <c r="Q241" s="198">
        <v>0</v>
      </c>
      <c r="R241" s="198">
        <f>Q241*H241</f>
        <v>0</v>
      </c>
      <c r="S241" s="198">
        <v>0</v>
      </c>
      <c r="T241" s="199">
        <f>S241*H241</f>
        <v>0</v>
      </c>
      <c r="U241" s="34"/>
      <c r="V241" s="34"/>
      <c r="W241" s="34"/>
      <c r="X241" s="34"/>
      <c r="Y241" s="34"/>
      <c r="Z241" s="34"/>
      <c r="AA241" s="34"/>
      <c r="AB241" s="34"/>
      <c r="AC241" s="34"/>
      <c r="AD241" s="34"/>
      <c r="AE241" s="34"/>
      <c r="AR241" s="200" t="s">
        <v>151</v>
      </c>
      <c r="AT241" s="200" t="s">
        <v>218</v>
      </c>
      <c r="AU241" s="200" t="s">
        <v>85</v>
      </c>
      <c r="AY241" s="17" t="s">
        <v>145</v>
      </c>
      <c r="BE241" s="201">
        <f>IF(N241="základní",J241,0)</f>
        <v>0</v>
      </c>
      <c r="BF241" s="201">
        <f>IF(N241="snížená",J241,0)</f>
        <v>0</v>
      </c>
      <c r="BG241" s="201">
        <f>IF(N241="zákl. přenesená",J241,0)</f>
        <v>0</v>
      </c>
      <c r="BH241" s="201">
        <f>IF(N241="sníž. přenesená",J241,0)</f>
        <v>0</v>
      </c>
      <c r="BI241" s="201">
        <f>IF(N241="nulová",J241,0)</f>
        <v>0</v>
      </c>
      <c r="BJ241" s="17" t="s">
        <v>83</v>
      </c>
      <c r="BK241" s="201">
        <f>ROUND(I241*H241,2)</f>
        <v>0</v>
      </c>
      <c r="BL241" s="17" t="s">
        <v>151</v>
      </c>
      <c r="BM241" s="200" t="s">
        <v>528</v>
      </c>
    </row>
    <row r="242" spans="1:65" s="14" customFormat="1">
      <c r="B242" s="219"/>
      <c r="C242" s="220"/>
      <c r="D242" s="210" t="s">
        <v>191</v>
      </c>
      <c r="E242" s="221" t="s">
        <v>1</v>
      </c>
      <c r="F242" s="222" t="s">
        <v>529</v>
      </c>
      <c r="G242" s="220"/>
      <c r="H242" s="223">
        <v>54</v>
      </c>
      <c r="I242" s="224"/>
      <c r="J242" s="220"/>
      <c r="K242" s="220"/>
      <c r="L242" s="225"/>
      <c r="M242" s="226"/>
      <c r="N242" s="227"/>
      <c r="O242" s="227"/>
      <c r="P242" s="227"/>
      <c r="Q242" s="227"/>
      <c r="R242" s="227"/>
      <c r="S242" s="227"/>
      <c r="T242" s="228"/>
      <c r="AT242" s="229" t="s">
        <v>191</v>
      </c>
      <c r="AU242" s="229" t="s">
        <v>85</v>
      </c>
      <c r="AV242" s="14" t="s">
        <v>85</v>
      </c>
      <c r="AW242" s="14" t="s">
        <v>32</v>
      </c>
      <c r="AX242" s="14" t="s">
        <v>83</v>
      </c>
      <c r="AY242" s="229" t="s">
        <v>145</v>
      </c>
    </row>
    <row r="243" spans="1:65" s="2" customFormat="1" ht="14.45" customHeight="1">
      <c r="A243" s="34"/>
      <c r="B243" s="35"/>
      <c r="C243" s="187" t="s">
        <v>530</v>
      </c>
      <c r="D243" s="187" t="s">
        <v>147</v>
      </c>
      <c r="E243" s="188" t="s">
        <v>531</v>
      </c>
      <c r="F243" s="189" t="s">
        <v>532</v>
      </c>
      <c r="G243" s="190" t="s">
        <v>241</v>
      </c>
      <c r="H243" s="191">
        <v>8.1</v>
      </c>
      <c r="I243" s="192"/>
      <c r="J243" s="193">
        <f>ROUND(I243*H243,2)</f>
        <v>0</v>
      </c>
      <c r="K243" s="194"/>
      <c r="L243" s="195"/>
      <c r="M243" s="196" t="s">
        <v>1</v>
      </c>
      <c r="N243" s="197" t="s">
        <v>40</v>
      </c>
      <c r="O243" s="71"/>
      <c r="P243" s="198">
        <f>O243*H243</f>
        <v>0</v>
      </c>
      <c r="Q243" s="198">
        <v>0.2</v>
      </c>
      <c r="R243" s="198">
        <f>Q243*H243</f>
        <v>1.62</v>
      </c>
      <c r="S243" s="198">
        <v>0</v>
      </c>
      <c r="T243" s="199">
        <f>S243*H243</f>
        <v>0</v>
      </c>
      <c r="U243" s="34"/>
      <c r="V243" s="34"/>
      <c r="W243" s="34"/>
      <c r="X243" s="34"/>
      <c r="Y243" s="34"/>
      <c r="Z243" s="34"/>
      <c r="AA243" s="34"/>
      <c r="AB243" s="34"/>
      <c r="AC243" s="34"/>
      <c r="AD243" s="34"/>
      <c r="AE243" s="34"/>
      <c r="AR243" s="200" t="s">
        <v>150</v>
      </c>
      <c r="AT243" s="200" t="s">
        <v>147</v>
      </c>
      <c r="AU243" s="200" t="s">
        <v>85</v>
      </c>
      <c r="AY243" s="17" t="s">
        <v>145</v>
      </c>
      <c r="BE243" s="201">
        <f>IF(N243="základní",J243,0)</f>
        <v>0</v>
      </c>
      <c r="BF243" s="201">
        <f>IF(N243="snížená",J243,0)</f>
        <v>0</v>
      </c>
      <c r="BG243" s="201">
        <f>IF(N243="zákl. přenesená",J243,0)</f>
        <v>0</v>
      </c>
      <c r="BH243" s="201">
        <f>IF(N243="sníž. přenesená",J243,0)</f>
        <v>0</v>
      </c>
      <c r="BI243" s="201">
        <f>IF(N243="nulová",J243,0)</f>
        <v>0</v>
      </c>
      <c r="BJ243" s="17" t="s">
        <v>83</v>
      </c>
      <c r="BK243" s="201">
        <f>ROUND(I243*H243,2)</f>
        <v>0</v>
      </c>
      <c r="BL243" s="17" t="s">
        <v>151</v>
      </c>
      <c r="BM243" s="200" t="s">
        <v>533</v>
      </c>
    </row>
    <row r="244" spans="1:65" s="14" customFormat="1">
      <c r="B244" s="219"/>
      <c r="C244" s="220"/>
      <c r="D244" s="210" t="s">
        <v>191</v>
      </c>
      <c r="E244" s="221" t="s">
        <v>1</v>
      </c>
      <c r="F244" s="222" t="s">
        <v>534</v>
      </c>
      <c r="G244" s="220"/>
      <c r="H244" s="223">
        <v>8.1</v>
      </c>
      <c r="I244" s="224"/>
      <c r="J244" s="220"/>
      <c r="K244" s="220"/>
      <c r="L244" s="225"/>
      <c r="M244" s="226"/>
      <c r="N244" s="227"/>
      <c r="O244" s="227"/>
      <c r="P244" s="227"/>
      <c r="Q244" s="227"/>
      <c r="R244" s="227"/>
      <c r="S244" s="227"/>
      <c r="T244" s="228"/>
      <c r="AT244" s="229" t="s">
        <v>191</v>
      </c>
      <c r="AU244" s="229" t="s">
        <v>85</v>
      </c>
      <c r="AV244" s="14" t="s">
        <v>85</v>
      </c>
      <c r="AW244" s="14" t="s">
        <v>32</v>
      </c>
      <c r="AX244" s="14" t="s">
        <v>83</v>
      </c>
      <c r="AY244" s="229" t="s">
        <v>145</v>
      </c>
    </row>
    <row r="245" spans="1:65" s="2" customFormat="1" ht="14.45" customHeight="1">
      <c r="A245" s="34"/>
      <c r="B245" s="35"/>
      <c r="C245" s="187" t="s">
        <v>535</v>
      </c>
      <c r="D245" s="187" t="s">
        <v>147</v>
      </c>
      <c r="E245" s="188" t="s">
        <v>536</v>
      </c>
      <c r="F245" s="189" t="s">
        <v>537</v>
      </c>
      <c r="G245" s="190" t="s">
        <v>241</v>
      </c>
      <c r="H245" s="191">
        <v>96.24</v>
      </c>
      <c r="I245" s="192"/>
      <c r="J245" s="193">
        <f>ROUND(I245*H245,2)</f>
        <v>0</v>
      </c>
      <c r="K245" s="194"/>
      <c r="L245" s="195"/>
      <c r="M245" s="196" t="s">
        <v>1</v>
      </c>
      <c r="N245" s="197" t="s">
        <v>40</v>
      </c>
      <c r="O245" s="71"/>
      <c r="P245" s="198">
        <f>O245*H245</f>
        <v>0</v>
      </c>
      <c r="Q245" s="198">
        <v>0</v>
      </c>
      <c r="R245" s="198">
        <f>Q245*H245</f>
        <v>0</v>
      </c>
      <c r="S245" s="198">
        <v>0</v>
      </c>
      <c r="T245" s="199">
        <f>S245*H245</f>
        <v>0</v>
      </c>
      <c r="U245" s="34"/>
      <c r="V245" s="34"/>
      <c r="W245" s="34"/>
      <c r="X245" s="34"/>
      <c r="Y245" s="34"/>
      <c r="Z245" s="34"/>
      <c r="AA245" s="34"/>
      <c r="AB245" s="34"/>
      <c r="AC245" s="34"/>
      <c r="AD245" s="34"/>
      <c r="AE245" s="34"/>
      <c r="AR245" s="200" t="s">
        <v>150</v>
      </c>
      <c r="AT245" s="200" t="s">
        <v>147</v>
      </c>
      <c r="AU245" s="200" t="s">
        <v>85</v>
      </c>
      <c r="AY245" s="17" t="s">
        <v>145</v>
      </c>
      <c r="BE245" s="201">
        <f>IF(N245="základní",J245,0)</f>
        <v>0</v>
      </c>
      <c r="BF245" s="201">
        <f>IF(N245="snížená",J245,0)</f>
        <v>0</v>
      </c>
      <c r="BG245" s="201">
        <f>IF(N245="zákl. přenesená",J245,0)</f>
        <v>0</v>
      </c>
      <c r="BH245" s="201">
        <f>IF(N245="sníž. přenesená",J245,0)</f>
        <v>0</v>
      </c>
      <c r="BI245" s="201">
        <f>IF(N245="nulová",J245,0)</f>
        <v>0</v>
      </c>
      <c r="BJ245" s="17" t="s">
        <v>83</v>
      </c>
      <c r="BK245" s="201">
        <f>ROUND(I245*H245,2)</f>
        <v>0</v>
      </c>
      <c r="BL245" s="17" t="s">
        <v>151</v>
      </c>
      <c r="BM245" s="200" t="s">
        <v>538</v>
      </c>
    </row>
    <row r="246" spans="1:65" s="14" customFormat="1">
      <c r="B246" s="219"/>
      <c r="C246" s="220"/>
      <c r="D246" s="210" t="s">
        <v>191</v>
      </c>
      <c r="E246" s="221" t="s">
        <v>1</v>
      </c>
      <c r="F246" s="222" t="s">
        <v>539</v>
      </c>
      <c r="G246" s="220"/>
      <c r="H246" s="223">
        <v>96.24</v>
      </c>
      <c r="I246" s="224"/>
      <c r="J246" s="220"/>
      <c r="K246" s="220"/>
      <c r="L246" s="225"/>
      <c r="M246" s="226"/>
      <c r="N246" s="227"/>
      <c r="O246" s="227"/>
      <c r="P246" s="227"/>
      <c r="Q246" s="227"/>
      <c r="R246" s="227"/>
      <c r="S246" s="227"/>
      <c r="T246" s="228"/>
      <c r="AT246" s="229" t="s">
        <v>191</v>
      </c>
      <c r="AU246" s="229" t="s">
        <v>85</v>
      </c>
      <c r="AV246" s="14" t="s">
        <v>85</v>
      </c>
      <c r="AW246" s="14" t="s">
        <v>32</v>
      </c>
      <c r="AX246" s="14" t="s">
        <v>83</v>
      </c>
      <c r="AY246" s="229" t="s">
        <v>145</v>
      </c>
    </row>
    <row r="247" spans="1:65" s="2" customFormat="1" ht="14.45" customHeight="1">
      <c r="A247" s="34"/>
      <c r="B247" s="35"/>
      <c r="C247" s="241" t="s">
        <v>540</v>
      </c>
      <c r="D247" s="241" t="s">
        <v>218</v>
      </c>
      <c r="E247" s="242" t="s">
        <v>541</v>
      </c>
      <c r="F247" s="243" t="s">
        <v>542</v>
      </c>
      <c r="G247" s="244" t="s">
        <v>241</v>
      </c>
      <c r="H247" s="245">
        <v>24.06</v>
      </c>
      <c r="I247" s="246"/>
      <c r="J247" s="247">
        <f>ROUND(I247*H247,2)</f>
        <v>0</v>
      </c>
      <c r="K247" s="248"/>
      <c r="L247" s="39"/>
      <c r="M247" s="249" t="s">
        <v>1</v>
      </c>
      <c r="N247" s="250" t="s">
        <v>40</v>
      </c>
      <c r="O247" s="71"/>
      <c r="P247" s="198">
        <f>O247*H247</f>
        <v>0</v>
      </c>
      <c r="Q247" s="198">
        <v>0</v>
      </c>
      <c r="R247" s="198">
        <f>Q247*H247</f>
        <v>0</v>
      </c>
      <c r="S247" s="198">
        <v>0</v>
      </c>
      <c r="T247" s="199">
        <f>S247*H247</f>
        <v>0</v>
      </c>
      <c r="U247" s="34"/>
      <c r="V247" s="34"/>
      <c r="W247" s="34"/>
      <c r="X247" s="34"/>
      <c r="Y247" s="34"/>
      <c r="Z247" s="34"/>
      <c r="AA247" s="34"/>
      <c r="AB247" s="34"/>
      <c r="AC247" s="34"/>
      <c r="AD247" s="34"/>
      <c r="AE247" s="34"/>
      <c r="AR247" s="200" t="s">
        <v>151</v>
      </c>
      <c r="AT247" s="200" t="s">
        <v>218</v>
      </c>
      <c r="AU247" s="200" t="s">
        <v>85</v>
      </c>
      <c r="AY247" s="17" t="s">
        <v>145</v>
      </c>
      <c r="BE247" s="201">
        <f>IF(N247="základní",J247,0)</f>
        <v>0</v>
      </c>
      <c r="BF247" s="201">
        <f>IF(N247="snížená",J247,0)</f>
        <v>0</v>
      </c>
      <c r="BG247" s="201">
        <f>IF(N247="zákl. přenesená",J247,0)</f>
        <v>0</v>
      </c>
      <c r="BH247" s="201">
        <f>IF(N247="sníž. přenesená",J247,0)</f>
        <v>0</v>
      </c>
      <c r="BI247" s="201">
        <f>IF(N247="nulová",J247,0)</f>
        <v>0</v>
      </c>
      <c r="BJ247" s="17" t="s">
        <v>83</v>
      </c>
      <c r="BK247" s="201">
        <f>ROUND(I247*H247,2)</f>
        <v>0</v>
      </c>
      <c r="BL247" s="17" t="s">
        <v>151</v>
      </c>
      <c r="BM247" s="200" t="s">
        <v>543</v>
      </c>
    </row>
    <row r="248" spans="1:65" s="14" customFormat="1">
      <c r="B248" s="219"/>
      <c r="C248" s="220"/>
      <c r="D248" s="210" t="s">
        <v>191</v>
      </c>
      <c r="E248" s="221" t="s">
        <v>273</v>
      </c>
      <c r="F248" s="222" t="s">
        <v>544</v>
      </c>
      <c r="G248" s="220"/>
      <c r="H248" s="223">
        <v>24.06</v>
      </c>
      <c r="I248" s="224"/>
      <c r="J248" s="220"/>
      <c r="K248" s="220"/>
      <c r="L248" s="225"/>
      <c r="M248" s="226"/>
      <c r="N248" s="227"/>
      <c r="O248" s="227"/>
      <c r="P248" s="227"/>
      <c r="Q248" s="227"/>
      <c r="R248" s="227"/>
      <c r="S248" s="227"/>
      <c r="T248" s="228"/>
      <c r="AT248" s="229" t="s">
        <v>191</v>
      </c>
      <c r="AU248" s="229" t="s">
        <v>85</v>
      </c>
      <c r="AV248" s="14" t="s">
        <v>85</v>
      </c>
      <c r="AW248" s="14" t="s">
        <v>32</v>
      </c>
      <c r="AX248" s="14" t="s">
        <v>83</v>
      </c>
      <c r="AY248" s="229" t="s">
        <v>145</v>
      </c>
    </row>
    <row r="249" spans="1:65" s="2" customFormat="1" ht="24.2" customHeight="1">
      <c r="A249" s="34"/>
      <c r="B249" s="35"/>
      <c r="C249" s="187" t="s">
        <v>545</v>
      </c>
      <c r="D249" s="187" t="s">
        <v>147</v>
      </c>
      <c r="E249" s="188" t="s">
        <v>546</v>
      </c>
      <c r="F249" s="189" t="s">
        <v>547</v>
      </c>
      <c r="G249" s="190" t="s">
        <v>159</v>
      </c>
      <c r="H249" s="191">
        <v>528</v>
      </c>
      <c r="I249" s="192"/>
      <c r="J249" s="193">
        <f t="shared" ref="J249:J254" si="10">ROUND(I249*H249,2)</f>
        <v>0</v>
      </c>
      <c r="K249" s="194"/>
      <c r="L249" s="195"/>
      <c r="M249" s="196" t="s">
        <v>1</v>
      </c>
      <c r="N249" s="197" t="s">
        <v>40</v>
      </c>
      <c r="O249" s="71"/>
      <c r="P249" s="198">
        <f t="shared" ref="P249:P254" si="11">O249*H249</f>
        <v>0</v>
      </c>
      <c r="Q249" s="198">
        <v>0</v>
      </c>
      <c r="R249" s="198">
        <f t="shared" ref="R249:R254" si="12">Q249*H249</f>
        <v>0</v>
      </c>
      <c r="S249" s="198">
        <v>0</v>
      </c>
      <c r="T249" s="199">
        <f t="shared" ref="T249:T254" si="13">S249*H249</f>
        <v>0</v>
      </c>
      <c r="U249" s="34"/>
      <c r="V249" s="34"/>
      <c r="W249" s="34"/>
      <c r="X249" s="34"/>
      <c r="Y249" s="34"/>
      <c r="Z249" s="34"/>
      <c r="AA249" s="34"/>
      <c r="AB249" s="34"/>
      <c r="AC249" s="34"/>
      <c r="AD249" s="34"/>
      <c r="AE249" s="34"/>
      <c r="AR249" s="200" t="s">
        <v>150</v>
      </c>
      <c r="AT249" s="200" t="s">
        <v>147</v>
      </c>
      <c r="AU249" s="200" t="s">
        <v>85</v>
      </c>
      <c r="AY249" s="17" t="s">
        <v>145</v>
      </c>
      <c r="BE249" s="201">
        <f t="shared" ref="BE249:BE254" si="14">IF(N249="základní",J249,0)</f>
        <v>0</v>
      </c>
      <c r="BF249" s="201">
        <f t="shared" ref="BF249:BF254" si="15">IF(N249="snížená",J249,0)</f>
        <v>0</v>
      </c>
      <c r="BG249" s="201">
        <f t="shared" ref="BG249:BG254" si="16">IF(N249="zákl. přenesená",J249,0)</f>
        <v>0</v>
      </c>
      <c r="BH249" s="201">
        <f t="shared" ref="BH249:BH254" si="17">IF(N249="sníž. přenesená",J249,0)</f>
        <v>0</v>
      </c>
      <c r="BI249" s="201">
        <f t="shared" ref="BI249:BI254" si="18">IF(N249="nulová",J249,0)</f>
        <v>0</v>
      </c>
      <c r="BJ249" s="17" t="s">
        <v>83</v>
      </c>
      <c r="BK249" s="201">
        <f t="shared" ref="BK249:BK254" si="19">ROUND(I249*H249,2)</f>
        <v>0</v>
      </c>
      <c r="BL249" s="17" t="s">
        <v>151</v>
      </c>
      <c r="BM249" s="200" t="s">
        <v>548</v>
      </c>
    </row>
    <row r="250" spans="1:65" s="2" customFormat="1" ht="24.2" customHeight="1">
      <c r="A250" s="34"/>
      <c r="B250" s="35"/>
      <c r="C250" s="187" t="s">
        <v>549</v>
      </c>
      <c r="D250" s="187" t="s">
        <v>147</v>
      </c>
      <c r="E250" s="188" t="s">
        <v>550</v>
      </c>
      <c r="F250" s="189" t="s">
        <v>551</v>
      </c>
      <c r="G250" s="190" t="s">
        <v>159</v>
      </c>
      <c r="H250" s="191">
        <v>300</v>
      </c>
      <c r="I250" s="192"/>
      <c r="J250" s="193">
        <f t="shared" si="10"/>
        <v>0</v>
      </c>
      <c r="K250" s="194"/>
      <c r="L250" s="195"/>
      <c r="M250" s="196" t="s">
        <v>1</v>
      </c>
      <c r="N250" s="197" t="s">
        <v>40</v>
      </c>
      <c r="O250" s="71"/>
      <c r="P250" s="198">
        <f t="shared" si="11"/>
        <v>0</v>
      </c>
      <c r="Q250" s="198">
        <v>0</v>
      </c>
      <c r="R250" s="198">
        <f t="shared" si="12"/>
        <v>0</v>
      </c>
      <c r="S250" s="198">
        <v>0</v>
      </c>
      <c r="T250" s="199">
        <f t="shared" si="13"/>
        <v>0</v>
      </c>
      <c r="U250" s="34"/>
      <c r="V250" s="34"/>
      <c r="W250" s="34"/>
      <c r="X250" s="34"/>
      <c r="Y250" s="34"/>
      <c r="Z250" s="34"/>
      <c r="AA250" s="34"/>
      <c r="AB250" s="34"/>
      <c r="AC250" s="34"/>
      <c r="AD250" s="34"/>
      <c r="AE250" s="34"/>
      <c r="AR250" s="200" t="s">
        <v>150</v>
      </c>
      <c r="AT250" s="200" t="s">
        <v>147</v>
      </c>
      <c r="AU250" s="200" t="s">
        <v>85</v>
      </c>
      <c r="AY250" s="17" t="s">
        <v>145</v>
      </c>
      <c r="BE250" s="201">
        <f t="shared" si="14"/>
        <v>0</v>
      </c>
      <c r="BF250" s="201">
        <f t="shared" si="15"/>
        <v>0</v>
      </c>
      <c r="BG250" s="201">
        <f t="shared" si="16"/>
        <v>0</v>
      </c>
      <c r="BH250" s="201">
        <f t="shared" si="17"/>
        <v>0</v>
      </c>
      <c r="BI250" s="201">
        <f t="shared" si="18"/>
        <v>0</v>
      </c>
      <c r="BJ250" s="17" t="s">
        <v>83</v>
      </c>
      <c r="BK250" s="201">
        <f t="shared" si="19"/>
        <v>0</v>
      </c>
      <c r="BL250" s="17" t="s">
        <v>151</v>
      </c>
      <c r="BM250" s="200" t="s">
        <v>552</v>
      </c>
    </row>
    <row r="251" spans="1:65" s="2" customFormat="1" ht="24.2" customHeight="1">
      <c r="A251" s="34"/>
      <c r="B251" s="35"/>
      <c r="C251" s="187" t="s">
        <v>553</v>
      </c>
      <c r="D251" s="187" t="s">
        <v>147</v>
      </c>
      <c r="E251" s="188" t="s">
        <v>554</v>
      </c>
      <c r="F251" s="189" t="s">
        <v>555</v>
      </c>
      <c r="G251" s="190" t="s">
        <v>159</v>
      </c>
      <c r="H251" s="191">
        <v>16</v>
      </c>
      <c r="I251" s="192"/>
      <c r="J251" s="193">
        <f t="shared" si="10"/>
        <v>0</v>
      </c>
      <c r="K251" s="194"/>
      <c r="L251" s="195"/>
      <c r="M251" s="196" t="s">
        <v>1</v>
      </c>
      <c r="N251" s="197" t="s">
        <v>40</v>
      </c>
      <c r="O251" s="71"/>
      <c r="P251" s="198">
        <f t="shared" si="11"/>
        <v>0</v>
      </c>
      <c r="Q251" s="198">
        <v>0</v>
      </c>
      <c r="R251" s="198">
        <f t="shared" si="12"/>
        <v>0</v>
      </c>
      <c r="S251" s="198">
        <v>0</v>
      </c>
      <c r="T251" s="199">
        <f t="shared" si="13"/>
        <v>0</v>
      </c>
      <c r="U251" s="34"/>
      <c r="V251" s="34"/>
      <c r="W251" s="34"/>
      <c r="X251" s="34"/>
      <c r="Y251" s="34"/>
      <c r="Z251" s="34"/>
      <c r="AA251" s="34"/>
      <c r="AB251" s="34"/>
      <c r="AC251" s="34"/>
      <c r="AD251" s="34"/>
      <c r="AE251" s="34"/>
      <c r="AR251" s="200" t="s">
        <v>150</v>
      </c>
      <c r="AT251" s="200" t="s">
        <v>147</v>
      </c>
      <c r="AU251" s="200" t="s">
        <v>85</v>
      </c>
      <c r="AY251" s="17" t="s">
        <v>145</v>
      </c>
      <c r="BE251" s="201">
        <f t="shared" si="14"/>
        <v>0</v>
      </c>
      <c r="BF251" s="201">
        <f t="shared" si="15"/>
        <v>0</v>
      </c>
      <c r="BG251" s="201">
        <f t="shared" si="16"/>
        <v>0</v>
      </c>
      <c r="BH251" s="201">
        <f t="shared" si="17"/>
        <v>0</v>
      </c>
      <c r="BI251" s="201">
        <f t="shared" si="18"/>
        <v>0</v>
      </c>
      <c r="BJ251" s="17" t="s">
        <v>83</v>
      </c>
      <c r="BK251" s="201">
        <f t="shared" si="19"/>
        <v>0</v>
      </c>
      <c r="BL251" s="17" t="s">
        <v>151</v>
      </c>
      <c r="BM251" s="200" t="s">
        <v>556</v>
      </c>
    </row>
    <row r="252" spans="1:65" s="2" customFormat="1" ht="24.2" customHeight="1">
      <c r="A252" s="34"/>
      <c r="B252" s="35"/>
      <c r="C252" s="187" t="s">
        <v>557</v>
      </c>
      <c r="D252" s="187" t="s">
        <v>147</v>
      </c>
      <c r="E252" s="188" t="s">
        <v>558</v>
      </c>
      <c r="F252" s="189" t="s">
        <v>559</v>
      </c>
      <c r="G252" s="190" t="s">
        <v>159</v>
      </c>
      <c r="H252" s="191">
        <v>8</v>
      </c>
      <c r="I252" s="192"/>
      <c r="J252" s="193">
        <f t="shared" si="10"/>
        <v>0</v>
      </c>
      <c r="K252" s="194"/>
      <c r="L252" s="195"/>
      <c r="M252" s="196" t="s">
        <v>1</v>
      </c>
      <c r="N252" s="197" t="s">
        <v>40</v>
      </c>
      <c r="O252" s="71"/>
      <c r="P252" s="198">
        <f t="shared" si="11"/>
        <v>0</v>
      </c>
      <c r="Q252" s="198">
        <v>0</v>
      </c>
      <c r="R252" s="198">
        <f t="shared" si="12"/>
        <v>0</v>
      </c>
      <c r="S252" s="198">
        <v>0</v>
      </c>
      <c r="T252" s="199">
        <f t="shared" si="13"/>
        <v>0</v>
      </c>
      <c r="U252" s="34"/>
      <c r="V252" s="34"/>
      <c r="W252" s="34"/>
      <c r="X252" s="34"/>
      <c r="Y252" s="34"/>
      <c r="Z252" s="34"/>
      <c r="AA252" s="34"/>
      <c r="AB252" s="34"/>
      <c r="AC252" s="34"/>
      <c r="AD252" s="34"/>
      <c r="AE252" s="34"/>
      <c r="AR252" s="200" t="s">
        <v>150</v>
      </c>
      <c r="AT252" s="200" t="s">
        <v>147</v>
      </c>
      <c r="AU252" s="200" t="s">
        <v>85</v>
      </c>
      <c r="AY252" s="17" t="s">
        <v>145</v>
      </c>
      <c r="BE252" s="201">
        <f t="shared" si="14"/>
        <v>0</v>
      </c>
      <c r="BF252" s="201">
        <f t="shared" si="15"/>
        <v>0</v>
      </c>
      <c r="BG252" s="201">
        <f t="shared" si="16"/>
        <v>0</v>
      </c>
      <c r="BH252" s="201">
        <f t="shared" si="17"/>
        <v>0</v>
      </c>
      <c r="BI252" s="201">
        <f t="shared" si="18"/>
        <v>0</v>
      </c>
      <c r="BJ252" s="17" t="s">
        <v>83</v>
      </c>
      <c r="BK252" s="201">
        <f t="shared" si="19"/>
        <v>0</v>
      </c>
      <c r="BL252" s="17" t="s">
        <v>151</v>
      </c>
      <c r="BM252" s="200" t="s">
        <v>560</v>
      </c>
    </row>
    <row r="253" spans="1:65" s="2" customFormat="1" ht="24.2" customHeight="1">
      <c r="A253" s="34"/>
      <c r="B253" s="35"/>
      <c r="C253" s="187" t="s">
        <v>561</v>
      </c>
      <c r="D253" s="187" t="s">
        <v>147</v>
      </c>
      <c r="E253" s="188" t="s">
        <v>562</v>
      </c>
      <c r="F253" s="189" t="s">
        <v>563</v>
      </c>
      <c r="G253" s="190" t="s">
        <v>159</v>
      </c>
      <c r="H253" s="191">
        <v>16</v>
      </c>
      <c r="I253" s="192"/>
      <c r="J253" s="193">
        <f t="shared" si="10"/>
        <v>0</v>
      </c>
      <c r="K253" s="194"/>
      <c r="L253" s="195"/>
      <c r="M253" s="196" t="s">
        <v>1</v>
      </c>
      <c r="N253" s="197" t="s">
        <v>40</v>
      </c>
      <c r="O253" s="71"/>
      <c r="P253" s="198">
        <f t="shared" si="11"/>
        <v>0</v>
      </c>
      <c r="Q253" s="198">
        <v>0</v>
      </c>
      <c r="R253" s="198">
        <f t="shared" si="12"/>
        <v>0</v>
      </c>
      <c r="S253" s="198">
        <v>0</v>
      </c>
      <c r="T253" s="199">
        <f t="shared" si="13"/>
        <v>0</v>
      </c>
      <c r="U253" s="34"/>
      <c r="V253" s="34"/>
      <c r="W253" s="34"/>
      <c r="X253" s="34"/>
      <c r="Y253" s="34"/>
      <c r="Z253" s="34"/>
      <c r="AA253" s="34"/>
      <c r="AB253" s="34"/>
      <c r="AC253" s="34"/>
      <c r="AD253" s="34"/>
      <c r="AE253" s="34"/>
      <c r="AR253" s="200" t="s">
        <v>150</v>
      </c>
      <c r="AT253" s="200" t="s">
        <v>147</v>
      </c>
      <c r="AU253" s="200" t="s">
        <v>85</v>
      </c>
      <c r="AY253" s="17" t="s">
        <v>145</v>
      </c>
      <c r="BE253" s="201">
        <f t="shared" si="14"/>
        <v>0</v>
      </c>
      <c r="BF253" s="201">
        <f t="shared" si="15"/>
        <v>0</v>
      </c>
      <c r="BG253" s="201">
        <f t="shared" si="16"/>
        <v>0</v>
      </c>
      <c r="BH253" s="201">
        <f t="shared" si="17"/>
        <v>0</v>
      </c>
      <c r="BI253" s="201">
        <f t="shared" si="18"/>
        <v>0</v>
      </c>
      <c r="BJ253" s="17" t="s">
        <v>83</v>
      </c>
      <c r="BK253" s="201">
        <f t="shared" si="19"/>
        <v>0</v>
      </c>
      <c r="BL253" s="17" t="s">
        <v>151</v>
      </c>
      <c r="BM253" s="200" t="s">
        <v>564</v>
      </c>
    </row>
    <row r="254" spans="1:65" s="2" customFormat="1" ht="14.45" customHeight="1">
      <c r="A254" s="34"/>
      <c r="B254" s="35"/>
      <c r="C254" s="241" t="s">
        <v>565</v>
      </c>
      <c r="D254" s="241" t="s">
        <v>218</v>
      </c>
      <c r="E254" s="242" t="s">
        <v>566</v>
      </c>
      <c r="F254" s="243" t="s">
        <v>567</v>
      </c>
      <c r="G254" s="244" t="s">
        <v>241</v>
      </c>
      <c r="H254" s="245">
        <v>24.06</v>
      </c>
      <c r="I254" s="246"/>
      <c r="J254" s="247">
        <f t="shared" si="10"/>
        <v>0</v>
      </c>
      <c r="K254" s="248"/>
      <c r="L254" s="39"/>
      <c r="M254" s="249" t="s">
        <v>1</v>
      </c>
      <c r="N254" s="250" t="s">
        <v>40</v>
      </c>
      <c r="O254" s="71"/>
      <c r="P254" s="198">
        <f t="shared" si="11"/>
        <v>0</v>
      </c>
      <c r="Q254" s="198">
        <v>0</v>
      </c>
      <c r="R254" s="198">
        <f t="shared" si="12"/>
        <v>0</v>
      </c>
      <c r="S254" s="198">
        <v>0</v>
      </c>
      <c r="T254" s="199">
        <f t="shared" si="13"/>
        <v>0</v>
      </c>
      <c r="U254" s="34"/>
      <c r="V254" s="34"/>
      <c r="W254" s="34"/>
      <c r="X254" s="34"/>
      <c r="Y254" s="34"/>
      <c r="Z254" s="34"/>
      <c r="AA254" s="34"/>
      <c r="AB254" s="34"/>
      <c r="AC254" s="34"/>
      <c r="AD254" s="34"/>
      <c r="AE254" s="34"/>
      <c r="AR254" s="200" t="s">
        <v>151</v>
      </c>
      <c r="AT254" s="200" t="s">
        <v>218</v>
      </c>
      <c r="AU254" s="200" t="s">
        <v>85</v>
      </c>
      <c r="AY254" s="17" t="s">
        <v>145</v>
      </c>
      <c r="BE254" s="201">
        <f t="shared" si="14"/>
        <v>0</v>
      </c>
      <c r="BF254" s="201">
        <f t="shared" si="15"/>
        <v>0</v>
      </c>
      <c r="BG254" s="201">
        <f t="shared" si="16"/>
        <v>0</v>
      </c>
      <c r="BH254" s="201">
        <f t="shared" si="17"/>
        <v>0</v>
      </c>
      <c r="BI254" s="201">
        <f t="shared" si="18"/>
        <v>0</v>
      </c>
      <c r="BJ254" s="17" t="s">
        <v>83</v>
      </c>
      <c r="BK254" s="201">
        <f t="shared" si="19"/>
        <v>0</v>
      </c>
      <c r="BL254" s="17" t="s">
        <v>151</v>
      </c>
      <c r="BM254" s="200" t="s">
        <v>568</v>
      </c>
    </row>
    <row r="255" spans="1:65" s="14" customFormat="1">
      <c r="B255" s="219"/>
      <c r="C255" s="220"/>
      <c r="D255" s="210" t="s">
        <v>191</v>
      </c>
      <c r="E255" s="221" t="s">
        <v>1</v>
      </c>
      <c r="F255" s="222" t="s">
        <v>273</v>
      </c>
      <c r="G255" s="220"/>
      <c r="H255" s="223">
        <v>24.06</v>
      </c>
      <c r="I255" s="224"/>
      <c r="J255" s="220"/>
      <c r="K255" s="220"/>
      <c r="L255" s="225"/>
      <c r="M255" s="226"/>
      <c r="N255" s="227"/>
      <c r="O255" s="227"/>
      <c r="P255" s="227"/>
      <c r="Q255" s="227"/>
      <c r="R255" s="227"/>
      <c r="S255" s="227"/>
      <c r="T255" s="228"/>
      <c r="AT255" s="229" t="s">
        <v>191</v>
      </c>
      <c r="AU255" s="229" t="s">
        <v>85</v>
      </c>
      <c r="AV255" s="14" t="s">
        <v>85</v>
      </c>
      <c r="AW255" s="14" t="s">
        <v>32</v>
      </c>
      <c r="AX255" s="14" t="s">
        <v>83</v>
      </c>
      <c r="AY255" s="229" t="s">
        <v>145</v>
      </c>
    </row>
    <row r="256" spans="1:65" s="12" customFormat="1" ht="22.9" customHeight="1">
      <c r="B256" s="171"/>
      <c r="C256" s="172"/>
      <c r="D256" s="173" t="s">
        <v>74</v>
      </c>
      <c r="E256" s="185" t="s">
        <v>85</v>
      </c>
      <c r="F256" s="185" t="s">
        <v>569</v>
      </c>
      <c r="G256" s="172"/>
      <c r="H256" s="172"/>
      <c r="I256" s="175"/>
      <c r="J256" s="186">
        <f>BK256</f>
        <v>0</v>
      </c>
      <c r="K256" s="172"/>
      <c r="L256" s="177"/>
      <c r="M256" s="178"/>
      <c r="N256" s="179"/>
      <c r="O256" s="179"/>
      <c r="P256" s="180">
        <f>SUM(P257:P281)</f>
        <v>0</v>
      </c>
      <c r="Q256" s="179"/>
      <c r="R256" s="180">
        <f>SUM(R257:R281)</f>
        <v>27.211472159999996</v>
      </c>
      <c r="S256" s="179"/>
      <c r="T256" s="181">
        <f>SUM(T257:T281)</f>
        <v>0</v>
      </c>
      <c r="AR256" s="182" t="s">
        <v>83</v>
      </c>
      <c r="AT256" s="183" t="s">
        <v>74</v>
      </c>
      <c r="AU256" s="183" t="s">
        <v>83</v>
      </c>
      <c r="AY256" s="182" t="s">
        <v>145</v>
      </c>
      <c r="BK256" s="184">
        <f>SUM(BK257:BK281)</f>
        <v>0</v>
      </c>
    </row>
    <row r="257" spans="1:65" s="2" customFormat="1" ht="24.2" customHeight="1">
      <c r="A257" s="34"/>
      <c r="B257" s="35"/>
      <c r="C257" s="241" t="s">
        <v>570</v>
      </c>
      <c r="D257" s="241" t="s">
        <v>218</v>
      </c>
      <c r="E257" s="242" t="s">
        <v>571</v>
      </c>
      <c r="F257" s="243" t="s">
        <v>572</v>
      </c>
      <c r="G257" s="244" t="s">
        <v>173</v>
      </c>
      <c r="H257" s="245">
        <v>886</v>
      </c>
      <c r="I257" s="246"/>
      <c r="J257" s="247">
        <f>ROUND(I257*H257,2)</f>
        <v>0</v>
      </c>
      <c r="K257" s="248"/>
      <c r="L257" s="39"/>
      <c r="M257" s="249" t="s">
        <v>1</v>
      </c>
      <c r="N257" s="250" t="s">
        <v>40</v>
      </c>
      <c r="O257" s="71"/>
      <c r="P257" s="198">
        <f>O257*H257</f>
        <v>0</v>
      </c>
      <c r="Q257" s="198">
        <v>4.8999999999999998E-4</v>
      </c>
      <c r="R257" s="198">
        <f>Q257*H257</f>
        <v>0.43413999999999997</v>
      </c>
      <c r="S257" s="198">
        <v>0</v>
      </c>
      <c r="T257" s="199">
        <f>S257*H257</f>
        <v>0</v>
      </c>
      <c r="U257" s="34"/>
      <c r="V257" s="34"/>
      <c r="W257" s="34"/>
      <c r="X257" s="34"/>
      <c r="Y257" s="34"/>
      <c r="Z257" s="34"/>
      <c r="AA257" s="34"/>
      <c r="AB257" s="34"/>
      <c r="AC257" s="34"/>
      <c r="AD257" s="34"/>
      <c r="AE257" s="34"/>
      <c r="AR257" s="200" t="s">
        <v>151</v>
      </c>
      <c r="AT257" s="200" t="s">
        <v>218</v>
      </c>
      <c r="AU257" s="200" t="s">
        <v>85</v>
      </c>
      <c r="AY257" s="17" t="s">
        <v>145</v>
      </c>
      <c r="BE257" s="201">
        <f>IF(N257="základní",J257,0)</f>
        <v>0</v>
      </c>
      <c r="BF257" s="201">
        <f>IF(N257="snížená",J257,0)</f>
        <v>0</v>
      </c>
      <c r="BG257" s="201">
        <f>IF(N257="zákl. přenesená",J257,0)</f>
        <v>0</v>
      </c>
      <c r="BH257" s="201">
        <f>IF(N257="sníž. přenesená",J257,0)</f>
        <v>0</v>
      </c>
      <c r="BI257" s="201">
        <f>IF(N257="nulová",J257,0)</f>
        <v>0</v>
      </c>
      <c r="BJ257" s="17" t="s">
        <v>83</v>
      </c>
      <c r="BK257" s="201">
        <f>ROUND(I257*H257,2)</f>
        <v>0</v>
      </c>
      <c r="BL257" s="17" t="s">
        <v>151</v>
      </c>
      <c r="BM257" s="200" t="s">
        <v>573</v>
      </c>
    </row>
    <row r="258" spans="1:65" s="13" customFormat="1">
      <c r="B258" s="208"/>
      <c r="C258" s="209"/>
      <c r="D258" s="210" t="s">
        <v>191</v>
      </c>
      <c r="E258" s="211" t="s">
        <v>1</v>
      </c>
      <c r="F258" s="212" t="s">
        <v>574</v>
      </c>
      <c r="G258" s="209"/>
      <c r="H258" s="211" t="s">
        <v>1</v>
      </c>
      <c r="I258" s="213"/>
      <c r="J258" s="209"/>
      <c r="K258" s="209"/>
      <c r="L258" s="214"/>
      <c r="M258" s="215"/>
      <c r="N258" s="216"/>
      <c r="O258" s="216"/>
      <c r="P258" s="216"/>
      <c r="Q258" s="216"/>
      <c r="R258" s="216"/>
      <c r="S258" s="216"/>
      <c r="T258" s="217"/>
      <c r="AT258" s="218" t="s">
        <v>191</v>
      </c>
      <c r="AU258" s="218" t="s">
        <v>85</v>
      </c>
      <c r="AV258" s="13" t="s">
        <v>83</v>
      </c>
      <c r="AW258" s="13" t="s">
        <v>32</v>
      </c>
      <c r="AX258" s="13" t="s">
        <v>75</v>
      </c>
      <c r="AY258" s="218" t="s">
        <v>145</v>
      </c>
    </row>
    <row r="259" spans="1:65" s="14" customFormat="1">
      <c r="B259" s="219"/>
      <c r="C259" s="220"/>
      <c r="D259" s="210" t="s">
        <v>191</v>
      </c>
      <c r="E259" s="221" t="s">
        <v>260</v>
      </c>
      <c r="F259" s="222" t="s">
        <v>575</v>
      </c>
      <c r="G259" s="220"/>
      <c r="H259" s="223">
        <v>886</v>
      </c>
      <c r="I259" s="224"/>
      <c r="J259" s="220"/>
      <c r="K259" s="220"/>
      <c r="L259" s="225"/>
      <c r="M259" s="226"/>
      <c r="N259" s="227"/>
      <c r="O259" s="227"/>
      <c r="P259" s="227"/>
      <c r="Q259" s="227"/>
      <c r="R259" s="227"/>
      <c r="S259" s="227"/>
      <c r="T259" s="228"/>
      <c r="AT259" s="229" t="s">
        <v>191</v>
      </c>
      <c r="AU259" s="229" t="s">
        <v>85</v>
      </c>
      <c r="AV259" s="14" t="s">
        <v>85</v>
      </c>
      <c r="AW259" s="14" t="s">
        <v>32</v>
      </c>
      <c r="AX259" s="14" t="s">
        <v>83</v>
      </c>
      <c r="AY259" s="229" t="s">
        <v>145</v>
      </c>
    </row>
    <row r="260" spans="1:65" s="2" customFormat="1" ht="24.2" customHeight="1">
      <c r="A260" s="34"/>
      <c r="B260" s="35"/>
      <c r="C260" s="241" t="s">
        <v>576</v>
      </c>
      <c r="D260" s="241" t="s">
        <v>218</v>
      </c>
      <c r="E260" s="242" t="s">
        <v>577</v>
      </c>
      <c r="F260" s="243" t="s">
        <v>578</v>
      </c>
      <c r="G260" s="244" t="s">
        <v>232</v>
      </c>
      <c r="H260" s="245">
        <v>6265.72</v>
      </c>
      <c r="I260" s="246"/>
      <c r="J260" s="247">
        <f>ROUND(I260*H260,2)</f>
        <v>0</v>
      </c>
      <c r="K260" s="248"/>
      <c r="L260" s="39"/>
      <c r="M260" s="249" t="s">
        <v>1</v>
      </c>
      <c r="N260" s="250" t="s">
        <v>40</v>
      </c>
      <c r="O260" s="71"/>
      <c r="P260" s="198">
        <f>O260*H260</f>
        <v>0</v>
      </c>
      <c r="Q260" s="198">
        <v>1.3999999999999999E-4</v>
      </c>
      <c r="R260" s="198">
        <f>Q260*H260</f>
        <v>0.8772008</v>
      </c>
      <c r="S260" s="198">
        <v>0</v>
      </c>
      <c r="T260" s="199">
        <f>S260*H260</f>
        <v>0</v>
      </c>
      <c r="U260" s="34"/>
      <c r="V260" s="34"/>
      <c r="W260" s="34"/>
      <c r="X260" s="34"/>
      <c r="Y260" s="34"/>
      <c r="Z260" s="34"/>
      <c r="AA260" s="34"/>
      <c r="AB260" s="34"/>
      <c r="AC260" s="34"/>
      <c r="AD260" s="34"/>
      <c r="AE260" s="34"/>
      <c r="AR260" s="200" t="s">
        <v>151</v>
      </c>
      <c r="AT260" s="200" t="s">
        <v>218</v>
      </c>
      <c r="AU260" s="200" t="s">
        <v>85</v>
      </c>
      <c r="AY260" s="17" t="s">
        <v>145</v>
      </c>
      <c r="BE260" s="201">
        <f>IF(N260="základní",J260,0)</f>
        <v>0</v>
      </c>
      <c r="BF260" s="201">
        <f>IF(N260="snížená",J260,0)</f>
        <v>0</v>
      </c>
      <c r="BG260" s="201">
        <f>IF(N260="zákl. přenesená",J260,0)</f>
        <v>0</v>
      </c>
      <c r="BH260" s="201">
        <f>IF(N260="sníž. přenesená",J260,0)</f>
        <v>0</v>
      </c>
      <c r="BI260" s="201">
        <f>IF(N260="nulová",J260,0)</f>
        <v>0</v>
      </c>
      <c r="BJ260" s="17" t="s">
        <v>83</v>
      </c>
      <c r="BK260" s="201">
        <f>ROUND(I260*H260,2)</f>
        <v>0</v>
      </c>
      <c r="BL260" s="17" t="s">
        <v>151</v>
      </c>
      <c r="BM260" s="200" t="s">
        <v>579</v>
      </c>
    </row>
    <row r="261" spans="1:65" s="14" customFormat="1" ht="22.5">
      <c r="B261" s="219"/>
      <c r="C261" s="220"/>
      <c r="D261" s="210" t="s">
        <v>191</v>
      </c>
      <c r="E261" s="221" t="s">
        <v>275</v>
      </c>
      <c r="F261" s="222" t="s">
        <v>580</v>
      </c>
      <c r="G261" s="220"/>
      <c r="H261" s="223">
        <v>6265.72</v>
      </c>
      <c r="I261" s="224"/>
      <c r="J261" s="220"/>
      <c r="K261" s="220"/>
      <c r="L261" s="225"/>
      <c r="M261" s="226"/>
      <c r="N261" s="227"/>
      <c r="O261" s="227"/>
      <c r="P261" s="227"/>
      <c r="Q261" s="227"/>
      <c r="R261" s="227"/>
      <c r="S261" s="227"/>
      <c r="T261" s="228"/>
      <c r="AT261" s="229" t="s">
        <v>191</v>
      </c>
      <c r="AU261" s="229" t="s">
        <v>85</v>
      </c>
      <c r="AV261" s="14" t="s">
        <v>85</v>
      </c>
      <c r="AW261" s="14" t="s">
        <v>32</v>
      </c>
      <c r="AX261" s="14" t="s">
        <v>83</v>
      </c>
      <c r="AY261" s="229" t="s">
        <v>145</v>
      </c>
    </row>
    <row r="262" spans="1:65" s="2" customFormat="1" ht="14.45" customHeight="1">
      <c r="A262" s="34"/>
      <c r="B262" s="35"/>
      <c r="C262" s="187" t="s">
        <v>581</v>
      </c>
      <c r="D262" s="187" t="s">
        <v>147</v>
      </c>
      <c r="E262" s="188" t="s">
        <v>582</v>
      </c>
      <c r="F262" s="189" t="s">
        <v>583</v>
      </c>
      <c r="G262" s="190" t="s">
        <v>232</v>
      </c>
      <c r="H262" s="191">
        <v>7518.8639999999996</v>
      </c>
      <c r="I262" s="192"/>
      <c r="J262" s="193">
        <f>ROUND(I262*H262,2)</f>
        <v>0</v>
      </c>
      <c r="K262" s="194"/>
      <c r="L262" s="195"/>
      <c r="M262" s="196" t="s">
        <v>1</v>
      </c>
      <c r="N262" s="197" t="s">
        <v>40</v>
      </c>
      <c r="O262" s="71"/>
      <c r="P262" s="198">
        <f>O262*H262</f>
        <v>0</v>
      </c>
      <c r="Q262" s="198">
        <v>5.9999999999999995E-4</v>
      </c>
      <c r="R262" s="198">
        <f>Q262*H262</f>
        <v>4.5113183999999995</v>
      </c>
      <c r="S262" s="198">
        <v>0</v>
      </c>
      <c r="T262" s="199">
        <f>S262*H262</f>
        <v>0</v>
      </c>
      <c r="U262" s="34"/>
      <c r="V262" s="34"/>
      <c r="W262" s="34"/>
      <c r="X262" s="34"/>
      <c r="Y262" s="34"/>
      <c r="Z262" s="34"/>
      <c r="AA262" s="34"/>
      <c r="AB262" s="34"/>
      <c r="AC262" s="34"/>
      <c r="AD262" s="34"/>
      <c r="AE262" s="34"/>
      <c r="AR262" s="200" t="s">
        <v>150</v>
      </c>
      <c r="AT262" s="200" t="s">
        <v>147</v>
      </c>
      <c r="AU262" s="200" t="s">
        <v>85</v>
      </c>
      <c r="AY262" s="17" t="s">
        <v>145</v>
      </c>
      <c r="BE262" s="201">
        <f>IF(N262="základní",J262,0)</f>
        <v>0</v>
      </c>
      <c r="BF262" s="201">
        <f>IF(N262="snížená",J262,0)</f>
        <v>0</v>
      </c>
      <c r="BG262" s="201">
        <f>IF(N262="zákl. přenesená",J262,0)</f>
        <v>0</v>
      </c>
      <c r="BH262" s="201">
        <f>IF(N262="sníž. přenesená",J262,0)</f>
        <v>0</v>
      </c>
      <c r="BI262" s="201">
        <f>IF(N262="nulová",J262,0)</f>
        <v>0</v>
      </c>
      <c r="BJ262" s="17" t="s">
        <v>83</v>
      </c>
      <c r="BK262" s="201">
        <f>ROUND(I262*H262,2)</f>
        <v>0</v>
      </c>
      <c r="BL262" s="17" t="s">
        <v>151</v>
      </c>
      <c r="BM262" s="200" t="s">
        <v>584</v>
      </c>
    </row>
    <row r="263" spans="1:65" s="13" customFormat="1">
      <c r="B263" s="208"/>
      <c r="C263" s="209"/>
      <c r="D263" s="210" t="s">
        <v>191</v>
      </c>
      <c r="E263" s="211" t="s">
        <v>1</v>
      </c>
      <c r="F263" s="212" t="s">
        <v>585</v>
      </c>
      <c r="G263" s="209"/>
      <c r="H263" s="211" t="s">
        <v>1</v>
      </c>
      <c r="I263" s="213"/>
      <c r="J263" s="209"/>
      <c r="K263" s="209"/>
      <c r="L263" s="214"/>
      <c r="M263" s="215"/>
      <c r="N263" s="216"/>
      <c r="O263" s="216"/>
      <c r="P263" s="216"/>
      <c r="Q263" s="216"/>
      <c r="R263" s="216"/>
      <c r="S263" s="216"/>
      <c r="T263" s="217"/>
      <c r="AT263" s="218" t="s">
        <v>191</v>
      </c>
      <c r="AU263" s="218" t="s">
        <v>85</v>
      </c>
      <c r="AV263" s="13" t="s">
        <v>83</v>
      </c>
      <c r="AW263" s="13" t="s">
        <v>32</v>
      </c>
      <c r="AX263" s="13" t="s">
        <v>75</v>
      </c>
      <c r="AY263" s="218" t="s">
        <v>145</v>
      </c>
    </row>
    <row r="264" spans="1:65" s="14" customFormat="1">
      <c r="B264" s="219"/>
      <c r="C264" s="220"/>
      <c r="D264" s="210" t="s">
        <v>191</v>
      </c>
      <c r="E264" s="221" t="s">
        <v>1</v>
      </c>
      <c r="F264" s="222" t="s">
        <v>275</v>
      </c>
      <c r="G264" s="220"/>
      <c r="H264" s="223">
        <v>6265.72</v>
      </c>
      <c r="I264" s="224"/>
      <c r="J264" s="220"/>
      <c r="K264" s="220"/>
      <c r="L264" s="225"/>
      <c r="M264" s="226"/>
      <c r="N264" s="227"/>
      <c r="O264" s="227"/>
      <c r="P264" s="227"/>
      <c r="Q264" s="227"/>
      <c r="R264" s="227"/>
      <c r="S264" s="227"/>
      <c r="T264" s="228"/>
      <c r="AT264" s="229" t="s">
        <v>191</v>
      </c>
      <c r="AU264" s="229" t="s">
        <v>85</v>
      </c>
      <c r="AV264" s="14" t="s">
        <v>85</v>
      </c>
      <c r="AW264" s="14" t="s">
        <v>32</v>
      </c>
      <c r="AX264" s="14" t="s">
        <v>83</v>
      </c>
      <c r="AY264" s="229" t="s">
        <v>145</v>
      </c>
    </row>
    <row r="265" spans="1:65" s="14" customFormat="1">
      <c r="B265" s="219"/>
      <c r="C265" s="220"/>
      <c r="D265" s="210" t="s">
        <v>191</v>
      </c>
      <c r="E265" s="220"/>
      <c r="F265" s="222" t="s">
        <v>586</v>
      </c>
      <c r="G265" s="220"/>
      <c r="H265" s="223">
        <v>7518.8639999999996</v>
      </c>
      <c r="I265" s="224"/>
      <c r="J265" s="220"/>
      <c r="K265" s="220"/>
      <c r="L265" s="225"/>
      <c r="M265" s="226"/>
      <c r="N265" s="227"/>
      <c r="O265" s="227"/>
      <c r="P265" s="227"/>
      <c r="Q265" s="227"/>
      <c r="R265" s="227"/>
      <c r="S265" s="227"/>
      <c r="T265" s="228"/>
      <c r="AT265" s="229" t="s">
        <v>191</v>
      </c>
      <c r="AU265" s="229" t="s">
        <v>85</v>
      </c>
      <c r="AV265" s="14" t="s">
        <v>85</v>
      </c>
      <c r="AW265" s="14" t="s">
        <v>4</v>
      </c>
      <c r="AX265" s="14" t="s">
        <v>83</v>
      </c>
      <c r="AY265" s="229" t="s">
        <v>145</v>
      </c>
    </row>
    <row r="266" spans="1:65" s="2" customFormat="1" ht="14.45" customHeight="1">
      <c r="A266" s="34"/>
      <c r="B266" s="35"/>
      <c r="C266" s="241" t="s">
        <v>587</v>
      </c>
      <c r="D266" s="241" t="s">
        <v>218</v>
      </c>
      <c r="E266" s="242" t="s">
        <v>588</v>
      </c>
      <c r="F266" s="243" t="s">
        <v>589</v>
      </c>
      <c r="G266" s="244" t="s">
        <v>241</v>
      </c>
      <c r="H266" s="245">
        <v>7.8239999999999998</v>
      </c>
      <c r="I266" s="246"/>
      <c r="J266" s="247">
        <f>ROUND(I266*H266,2)</f>
        <v>0</v>
      </c>
      <c r="K266" s="248"/>
      <c r="L266" s="39"/>
      <c r="M266" s="249" t="s">
        <v>1</v>
      </c>
      <c r="N266" s="250" t="s">
        <v>40</v>
      </c>
      <c r="O266" s="71"/>
      <c r="P266" s="198">
        <f>O266*H266</f>
        <v>0</v>
      </c>
      <c r="Q266" s="198">
        <v>2.45329</v>
      </c>
      <c r="R266" s="198">
        <f>Q266*H266</f>
        <v>19.194540959999998</v>
      </c>
      <c r="S266" s="198">
        <v>0</v>
      </c>
      <c r="T266" s="199">
        <f>S266*H266</f>
        <v>0</v>
      </c>
      <c r="U266" s="34"/>
      <c r="V266" s="34"/>
      <c r="W266" s="34"/>
      <c r="X266" s="34"/>
      <c r="Y266" s="34"/>
      <c r="Z266" s="34"/>
      <c r="AA266" s="34"/>
      <c r="AB266" s="34"/>
      <c r="AC266" s="34"/>
      <c r="AD266" s="34"/>
      <c r="AE266" s="34"/>
      <c r="AR266" s="200" t="s">
        <v>151</v>
      </c>
      <c r="AT266" s="200" t="s">
        <v>218</v>
      </c>
      <c r="AU266" s="200" t="s">
        <v>85</v>
      </c>
      <c r="AY266" s="17" t="s">
        <v>145</v>
      </c>
      <c r="BE266" s="201">
        <f>IF(N266="základní",J266,0)</f>
        <v>0</v>
      </c>
      <c r="BF266" s="201">
        <f>IF(N266="snížená",J266,0)</f>
        <v>0</v>
      </c>
      <c r="BG266" s="201">
        <f>IF(N266="zákl. přenesená",J266,0)</f>
        <v>0</v>
      </c>
      <c r="BH266" s="201">
        <f>IF(N266="sníž. přenesená",J266,0)</f>
        <v>0</v>
      </c>
      <c r="BI266" s="201">
        <f>IF(N266="nulová",J266,0)</f>
        <v>0</v>
      </c>
      <c r="BJ266" s="17" t="s">
        <v>83</v>
      </c>
      <c r="BK266" s="201">
        <f>ROUND(I266*H266,2)</f>
        <v>0</v>
      </c>
      <c r="BL266" s="17" t="s">
        <v>151</v>
      </c>
      <c r="BM266" s="200" t="s">
        <v>590</v>
      </c>
    </row>
    <row r="267" spans="1:65" s="13" customFormat="1">
      <c r="B267" s="208"/>
      <c r="C267" s="209"/>
      <c r="D267" s="210" t="s">
        <v>191</v>
      </c>
      <c r="E267" s="211" t="s">
        <v>1</v>
      </c>
      <c r="F267" s="212" t="s">
        <v>591</v>
      </c>
      <c r="G267" s="209"/>
      <c r="H267" s="211" t="s">
        <v>1</v>
      </c>
      <c r="I267" s="213"/>
      <c r="J267" s="209"/>
      <c r="K267" s="209"/>
      <c r="L267" s="214"/>
      <c r="M267" s="215"/>
      <c r="N267" s="216"/>
      <c r="O267" s="216"/>
      <c r="P267" s="216"/>
      <c r="Q267" s="216"/>
      <c r="R267" s="216"/>
      <c r="S267" s="216"/>
      <c r="T267" s="217"/>
      <c r="AT267" s="218" t="s">
        <v>191</v>
      </c>
      <c r="AU267" s="218" t="s">
        <v>85</v>
      </c>
      <c r="AV267" s="13" t="s">
        <v>83</v>
      </c>
      <c r="AW267" s="13" t="s">
        <v>32</v>
      </c>
      <c r="AX267" s="13" t="s">
        <v>75</v>
      </c>
      <c r="AY267" s="218" t="s">
        <v>145</v>
      </c>
    </row>
    <row r="268" spans="1:65" s="13" customFormat="1">
      <c r="B268" s="208"/>
      <c r="C268" s="209"/>
      <c r="D268" s="210" t="s">
        <v>191</v>
      </c>
      <c r="E268" s="211" t="s">
        <v>1</v>
      </c>
      <c r="F268" s="212" t="s">
        <v>592</v>
      </c>
      <c r="G268" s="209"/>
      <c r="H268" s="211" t="s">
        <v>1</v>
      </c>
      <c r="I268" s="213"/>
      <c r="J268" s="209"/>
      <c r="K268" s="209"/>
      <c r="L268" s="214"/>
      <c r="M268" s="215"/>
      <c r="N268" s="216"/>
      <c r="O268" s="216"/>
      <c r="P268" s="216"/>
      <c r="Q268" s="216"/>
      <c r="R268" s="216"/>
      <c r="S268" s="216"/>
      <c r="T268" s="217"/>
      <c r="AT268" s="218" t="s">
        <v>191</v>
      </c>
      <c r="AU268" s="218" t="s">
        <v>85</v>
      </c>
      <c r="AV268" s="13" t="s">
        <v>83</v>
      </c>
      <c r="AW268" s="13" t="s">
        <v>32</v>
      </c>
      <c r="AX268" s="13" t="s">
        <v>75</v>
      </c>
      <c r="AY268" s="218" t="s">
        <v>145</v>
      </c>
    </row>
    <row r="269" spans="1:65" s="14" customFormat="1">
      <c r="B269" s="219"/>
      <c r="C269" s="220"/>
      <c r="D269" s="210" t="s">
        <v>191</v>
      </c>
      <c r="E269" s="221" t="s">
        <v>1</v>
      </c>
      <c r="F269" s="222" t="s">
        <v>593</v>
      </c>
      <c r="G269" s="220"/>
      <c r="H269" s="223">
        <v>0.32400000000000001</v>
      </c>
      <c r="I269" s="224"/>
      <c r="J269" s="220"/>
      <c r="K269" s="220"/>
      <c r="L269" s="225"/>
      <c r="M269" s="226"/>
      <c r="N269" s="227"/>
      <c r="O269" s="227"/>
      <c r="P269" s="227"/>
      <c r="Q269" s="227"/>
      <c r="R269" s="227"/>
      <c r="S269" s="227"/>
      <c r="T269" s="228"/>
      <c r="AT269" s="229" t="s">
        <v>191</v>
      </c>
      <c r="AU269" s="229" t="s">
        <v>85</v>
      </c>
      <c r="AV269" s="14" t="s">
        <v>85</v>
      </c>
      <c r="AW269" s="14" t="s">
        <v>32</v>
      </c>
      <c r="AX269" s="14" t="s">
        <v>75</v>
      </c>
      <c r="AY269" s="229" t="s">
        <v>145</v>
      </c>
    </row>
    <row r="270" spans="1:65" s="13" customFormat="1">
      <c r="B270" s="208"/>
      <c r="C270" s="209"/>
      <c r="D270" s="210" t="s">
        <v>191</v>
      </c>
      <c r="E270" s="211" t="s">
        <v>1</v>
      </c>
      <c r="F270" s="212" t="s">
        <v>594</v>
      </c>
      <c r="G270" s="209"/>
      <c r="H270" s="211" t="s">
        <v>1</v>
      </c>
      <c r="I270" s="213"/>
      <c r="J270" s="209"/>
      <c r="K270" s="209"/>
      <c r="L270" s="214"/>
      <c r="M270" s="215"/>
      <c r="N270" s="216"/>
      <c r="O270" s="216"/>
      <c r="P270" s="216"/>
      <c r="Q270" s="216"/>
      <c r="R270" s="216"/>
      <c r="S270" s="216"/>
      <c r="T270" s="217"/>
      <c r="AT270" s="218" t="s">
        <v>191</v>
      </c>
      <c r="AU270" s="218" t="s">
        <v>85</v>
      </c>
      <c r="AV270" s="13" t="s">
        <v>83</v>
      </c>
      <c r="AW270" s="13" t="s">
        <v>32</v>
      </c>
      <c r="AX270" s="13" t="s">
        <v>75</v>
      </c>
      <c r="AY270" s="218" t="s">
        <v>145</v>
      </c>
    </row>
    <row r="271" spans="1:65" s="14" customFormat="1">
      <c r="B271" s="219"/>
      <c r="C271" s="220"/>
      <c r="D271" s="210" t="s">
        <v>191</v>
      </c>
      <c r="E271" s="221" t="s">
        <v>1</v>
      </c>
      <c r="F271" s="222" t="s">
        <v>595</v>
      </c>
      <c r="G271" s="220"/>
      <c r="H271" s="223">
        <v>5.52</v>
      </c>
      <c r="I271" s="224"/>
      <c r="J271" s="220"/>
      <c r="K271" s="220"/>
      <c r="L271" s="225"/>
      <c r="M271" s="226"/>
      <c r="N271" s="227"/>
      <c r="O271" s="227"/>
      <c r="P271" s="227"/>
      <c r="Q271" s="227"/>
      <c r="R271" s="227"/>
      <c r="S271" s="227"/>
      <c r="T271" s="228"/>
      <c r="AT271" s="229" t="s">
        <v>191</v>
      </c>
      <c r="AU271" s="229" t="s">
        <v>85</v>
      </c>
      <c r="AV271" s="14" t="s">
        <v>85</v>
      </c>
      <c r="AW271" s="14" t="s">
        <v>32</v>
      </c>
      <c r="AX271" s="14" t="s">
        <v>75</v>
      </c>
      <c r="AY271" s="229" t="s">
        <v>145</v>
      </c>
    </row>
    <row r="272" spans="1:65" s="13" customFormat="1">
      <c r="B272" s="208"/>
      <c r="C272" s="209"/>
      <c r="D272" s="210" t="s">
        <v>191</v>
      </c>
      <c r="E272" s="211" t="s">
        <v>1</v>
      </c>
      <c r="F272" s="212" t="s">
        <v>596</v>
      </c>
      <c r="G272" s="209"/>
      <c r="H272" s="211" t="s">
        <v>1</v>
      </c>
      <c r="I272" s="213"/>
      <c r="J272" s="209"/>
      <c r="K272" s="209"/>
      <c r="L272" s="214"/>
      <c r="M272" s="215"/>
      <c r="N272" s="216"/>
      <c r="O272" s="216"/>
      <c r="P272" s="216"/>
      <c r="Q272" s="216"/>
      <c r="R272" s="216"/>
      <c r="S272" s="216"/>
      <c r="T272" s="217"/>
      <c r="AT272" s="218" t="s">
        <v>191</v>
      </c>
      <c r="AU272" s="218" t="s">
        <v>85</v>
      </c>
      <c r="AV272" s="13" t="s">
        <v>83</v>
      </c>
      <c r="AW272" s="13" t="s">
        <v>32</v>
      </c>
      <c r="AX272" s="13" t="s">
        <v>75</v>
      </c>
      <c r="AY272" s="218" t="s">
        <v>145</v>
      </c>
    </row>
    <row r="273" spans="1:65" s="14" customFormat="1">
      <c r="B273" s="219"/>
      <c r="C273" s="220"/>
      <c r="D273" s="210" t="s">
        <v>191</v>
      </c>
      <c r="E273" s="221" t="s">
        <v>1</v>
      </c>
      <c r="F273" s="222" t="s">
        <v>597</v>
      </c>
      <c r="G273" s="220"/>
      <c r="H273" s="223">
        <v>1.98</v>
      </c>
      <c r="I273" s="224"/>
      <c r="J273" s="220"/>
      <c r="K273" s="220"/>
      <c r="L273" s="225"/>
      <c r="M273" s="226"/>
      <c r="N273" s="227"/>
      <c r="O273" s="227"/>
      <c r="P273" s="227"/>
      <c r="Q273" s="227"/>
      <c r="R273" s="227"/>
      <c r="S273" s="227"/>
      <c r="T273" s="228"/>
      <c r="AT273" s="229" t="s">
        <v>191</v>
      </c>
      <c r="AU273" s="229" t="s">
        <v>85</v>
      </c>
      <c r="AV273" s="14" t="s">
        <v>85</v>
      </c>
      <c r="AW273" s="14" t="s">
        <v>32</v>
      </c>
      <c r="AX273" s="14" t="s">
        <v>75</v>
      </c>
      <c r="AY273" s="229" t="s">
        <v>145</v>
      </c>
    </row>
    <row r="274" spans="1:65" s="15" customFormat="1">
      <c r="B274" s="230"/>
      <c r="C274" s="231"/>
      <c r="D274" s="210" t="s">
        <v>191</v>
      </c>
      <c r="E274" s="232" t="s">
        <v>1</v>
      </c>
      <c r="F274" s="233" t="s">
        <v>195</v>
      </c>
      <c r="G274" s="231"/>
      <c r="H274" s="234">
        <v>7.8239999999999998</v>
      </c>
      <c r="I274" s="235"/>
      <c r="J274" s="231"/>
      <c r="K274" s="231"/>
      <c r="L274" s="236"/>
      <c r="M274" s="237"/>
      <c r="N274" s="238"/>
      <c r="O274" s="238"/>
      <c r="P274" s="238"/>
      <c r="Q274" s="238"/>
      <c r="R274" s="238"/>
      <c r="S274" s="238"/>
      <c r="T274" s="239"/>
      <c r="AT274" s="240" t="s">
        <v>191</v>
      </c>
      <c r="AU274" s="240" t="s">
        <v>85</v>
      </c>
      <c r="AV274" s="15" t="s">
        <v>151</v>
      </c>
      <c r="AW274" s="15" t="s">
        <v>32</v>
      </c>
      <c r="AX274" s="15" t="s">
        <v>83</v>
      </c>
      <c r="AY274" s="240" t="s">
        <v>145</v>
      </c>
    </row>
    <row r="275" spans="1:65" s="2" customFormat="1" ht="14.45" customHeight="1">
      <c r="A275" s="34"/>
      <c r="B275" s="35"/>
      <c r="C275" s="241" t="s">
        <v>598</v>
      </c>
      <c r="D275" s="241" t="s">
        <v>218</v>
      </c>
      <c r="E275" s="242" t="s">
        <v>599</v>
      </c>
      <c r="F275" s="243" t="s">
        <v>600</v>
      </c>
      <c r="G275" s="244" t="s">
        <v>232</v>
      </c>
      <c r="H275" s="245">
        <v>52.4</v>
      </c>
      <c r="I275" s="246"/>
      <c r="J275" s="247">
        <f>ROUND(I275*H275,2)</f>
        <v>0</v>
      </c>
      <c r="K275" s="248"/>
      <c r="L275" s="39"/>
      <c r="M275" s="249" t="s">
        <v>1</v>
      </c>
      <c r="N275" s="250" t="s">
        <v>40</v>
      </c>
      <c r="O275" s="71"/>
      <c r="P275" s="198">
        <f>O275*H275</f>
        <v>0</v>
      </c>
      <c r="Q275" s="198">
        <v>2.64E-3</v>
      </c>
      <c r="R275" s="198">
        <f>Q275*H275</f>
        <v>0.13833599999999999</v>
      </c>
      <c r="S275" s="198">
        <v>0</v>
      </c>
      <c r="T275" s="199">
        <f>S275*H275</f>
        <v>0</v>
      </c>
      <c r="U275" s="34"/>
      <c r="V275" s="34"/>
      <c r="W275" s="34"/>
      <c r="X275" s="34"/>
      <c r="Y275" s="34"/>
      <c r="Z275" s="34"/>
      <c r="AA275" s="34"/>
      <c r="AB275" s="34"/>
      <c r="AC275" s="34"/>
      <c r="AD275" s="34"/>
      <c r="AE275" s="34"/>
      <c r="AR275" s="200" t="s">
        <v>151</v>
      </c>
      <c r="AT275" s="200" t="s">
        <v>218</v>
      </c>
      <c r="AU275" s="200" t="s">
        <v>85</v>
      </c>
      <c r="AY275" s="17" t="s">
        <v>145</v>
      </c>
      <c r="BE275" s="201">
        <f>IF(N275="základní",J275,0)</f>
        <v>0</v>
      </c>
      <c r="BF275" s="201">
        <f>IF(N275="snížená",J275,0)</f>
        <v>0</v>
      </c>
      <c r="BG275" s="201">
        <f>IF(N275="zákl. přenesená",J275,0)</f>
        <v>0</v>
      </c>
      <c r="BH275" s="201">
        <f>IF(N275="sníž. přenesená",J275,0)</f>
        <v>0</v>
      </c>
      <c r="BI275" s="201">
        <f>IF(N275="nulová",J275,0)</f>
        <v>0</v>
      </c>
      <c r="BJ275" s="17" t="s">
        <v>83</v>
      </c>
      <c r="BK275" s="201">
        <f>ROUND(I275*H275,2)</f>
        <v>0</v>
      </c>
      <c r="BL275" s="17" t="s">
        <v>151</v>
      </c>
      <c r="BM275" s="200" t="s">
        <v>601</v>
      </c>
    </row>
    <row r="276" spans="1:65" s="14" customFormat="1">
      <c r="B276" s="219"/>
      <c r="C276" s="220"/>
      <c r="D276" s="210" t="s">
        <v>191</v>
      </c>
      <c r="E276" s="221" t="s">
        <v>1</v>
      </c>
      <c r="F276" s="222" t="s">
        <v>602</v>
      </c>
      <c r="G276" s="220"/>
      <c r="H276" s="223">
        <v>52.4</v>
      </c>
      <c r="I276" s="224"/>
      <c r="J276" s="220"/>
      <c r="K276" s="220"/>
      <c r="L276" s="225"/>
      <c r="M276" s="226"/>
      <c r="N276" s="227"/>
      <c r="O276" s="227"/>
      <c r="P276" s="227"/>
      <c r="Q276" s="227"/>
      <c r="R276" s="227"/>
      <c r="S276" s="227"/>
      <c r="T276" s="228"/>
      <c r="AT276" s="229" t="s">
        <v>191</v>
      </c>
      <c r="AU276" s="229" t="s">
        <v>85</v>
      </c>
      <c r="AV276" s="14" t="s">
        <v>85</v>
      </c>
      <c r="AW276" s="14" t="s">
        <v>32</v>
      </c>
      <c r="AX276" s="14" t="s">
        <v>83</v>
      </c>
      <c r="AY276" s="229" t="s">
        <v>145</v>
      </c>
    </row>
    <row r="277" spans="1:65" s="2" customFormat="1" ht="14.45" customHeight="1">
      <c r="A277" s="34"/>
      <c r="B277" s="35"/>
      <c r="C277" s="241" t="s">
        <v>603</v>
      </c>
      <c r="D277" s="241" t="s">
        <v>218</v>
      </c>
      <c r="E277" s="242" t="s">
        <v>604</v>
      </c>
      <c r="F277" s="243" t="s">
        <v>605</v>
      </c>
      <c r="G277" s="244" t="s">
        <v>232</v>
      </c>
      <c r="H277" s="245">
        <v>52.4</v>
      </c>
      <c r="I277" s="246"/>
      <c r="J277" s="247">
        <f>ROUND(I277*H277,2)</f>
        <v>0</v>
      </c>
      <c r="K277" s="248"/>
      <c r="L277" s="39"/>
      <c r="M277" s="249" t="s">
        <v>1</v>
      </c>
      <c r="N277" s="250" t="s">
        <v>40</v>
      </c>
      <c r="O277" s="71"/>
      <c r="P277" s="198">
        <f>O277*H277</f>
        <v>0</v>
      </c>
      <c r="Q277" s="198">
        <v>0</v>
      </c>
      <c r="R277" s="198">
        <f>Q277*H277</f>
        <v>0</v>
      </c>
      <c r="S277" s="198">
        <v>0</v>
      </c>
      <c r="T277" s="199">
        <f>S277*H277</f>
        <v>0</v>
      </c>
      <c r="U277" s="34"/>
      <c r="V277" s="34"/>
      <c r="W277" s="34"/>
      <c r="X277" s="34"/>
      <c r="Y277" s="34"/>
      <c r="Z277" s="34"/>
      <c r="AA277" s="34"/>
      <c r="AB277" s="34"/>
      <c r="AC277" s="34"/>
      <c r="AD277" s="34"/>
      <c r="AE277" s="34"/>
      <c r="AR277" s="200" t="s">
        <v>151</v>
      </c>
      <c r="AT277" s="200" t="s">
        <v>218</v>
      </c>
      <c r="AU277" s="200" t="s">
        <v>85</v>
      </c>
      <c r="AY277" s="17" t="s">
        <v>145</v>
      </c>
      <c r="BE277" s="201">
        <f>IF(N277="základní",J277,0)</f>
        <v>0</v>
      </c>
      <c r="BF277" s="201">
        <f>IF(N277="snížená",J277,0)</f>
        <v>0</v>
      </c>
      <c r="BG277" s="201">
        <f>IF(N277="zákl. přenesená",J277,0)</f>
        <v>0</v>
      </c>
      <c r="BH277" s="201">
        <f>IF(N277="sníž. přenesená",J277,0)</f>
        <v>0</v>
      </c>
      <c r="BI277" s="201">
        <f>IF(N277="nulová",J277,0)</f>
        <v>0</v>
      </c>
      <c r="BJ277" s="17" t="s">
        <v>83</v>
      </c>
      <c r="BK277" s="201">
        <f>ROUND(I277*H277,2)</f>
        <v>0</v>
      </c>
      <c r="BL277" s="17" t="s">
        <v>151</v>
      </c>
      <c r="BM277" s="200" t="s">
        <v>606</v>
      </c>
    </row>
    <row r="278" spans="1:65" s="2" customFormat="1" ht="24.2" customHeight="1">
      <c r="A278" s="34"/>
      <c r="B278" s="35"/>
      <c r="C278" s="241" t="s">
        <v>607</v>
      </c>
      <c r="D278" s="241" t="s">
        <v>218</v>
      </c>
      <c r="E278" s="242" t="s">
        <v>608</v>
      </c>
      <c r="F278" s="243" t="s">
        <v>609</v>
      </c>
      <c r="G278" s="244" t="s">
        <v>232</v>
      </c>
      <c r="H278" s="245">
        <v>4.8</v>
      </c>
      <c r="I278" s="246"/>
      <c r="J278" s="247">
        <f>ROUND(I278*H278,2)</f>
        <v>0</v>
      </c>
      <c r="K278" s="248"/>
      <c r="L278" s="39"/>
      <c r="M278" s="249" t="s">
        <v>1</v>
      </c>
      <c r="N278" s="250" t="s">
        <v>40</v>
      </c>
      <c r="O278" s="71"/>
      <c r="P278" s="198">
        <f>O278*H278</f>
        <v>0</v>
      </c>
      <c r="Q278" s="198">
        <v>0.42831999999999998</v>
      </c>
      <c r="R278" s="198">
        <f>Q278*H278</f>
        <v>2.055936</v>
      </c>
      <c r="S278" s="198">
        <v>0</v>
      </c>
      <c r="T278" s="199">
        <f>S278*H278</f>
        <v>0</v>
      </c>
      <c r="U278" s="34"/>
      <c r="V278" s="34"/>
      <c r="W278" s="34"/>
      <c r="X278" s="34"/>
      <c r="Y278" s="34"/>
      <c r="Z278" s="34"/>
      <c r="AA278" s="34"/>
      <c r="AB278" s="34"/>
      <c r="AC278" s="34"/>
      <c r="AD278" s="34"/>
      <c r="AE278" s="34"/>
      <c r="AR278" s="200" t="s">
        <v>151</v>
      </c>
      <c r="AT278" s="200" t="s">
        <v>218</v>
      </c>
      <c r="AU278" s="200" t="s">
        <v>85</v>
      </c>
      <c r="AY278" s="17" t="s">
        <v>145</v>
      </c>
      <c r="BE278" s="201">
        <f>IF(N278="základní",J278,0)</f>
        <v>0</v>
      </c>
      <c r="BF278" s="201">
        <f>IF(N278="snížená",J278,0)</f>
        <v>0</v>
      </c>
      <c r="BG278" s="201">
        <f>IF(N278="zákl. přenesená",J278,0)</f>
        <v>0</v>
      </c>
      <c r="BH278" s="201">
        <f>IF(N278="sníž. přenesená",J278,0)</f>
        <v>0</v>
      </c>
      <c r="BI278" s="201">
        <f>IF(N278="nulová",J278,0)</f>
        <v>0</v>
      </c>
      <c r="BJ278" s="17" t="s">
        <v>83</v>
      </c>
      <c r="BK278" s="201">
        <f>ROUND(I278*H278,2)</f>
        <v>0</v>
      </c>
      <c r="BL278" s="17" t="s">
        <v>151</v>
      </c>
      <c r="BM278" s="200" t="s">
        <v>610</v>
      </c>
    </row>
    <row r="279" spans="1:65" s="13" customFormat="1">
      <c r="B279" s="208"/>
      <c r="C279" s="209"/>
      <c r="D279" s="210" t="s">
        <v>191</v>
      </c>
      <c r="E279" s="211" t="s">
        <v>1</v>
      </c>
      <c r="F279" s="212" t="s">
        <v>192</v>
      </c>
      <c r="G279" s="209"/>
      <c r="H279" s="211" t="s">
        <v>1</v>
      </c>
      <c r="I279" s="213"/>
      <c r="J279" s="209"/>
      <c r="K279" s="209"/>
      <c r="L279" s="214"/>
      <c r="M279" s="215"/>
      <c r="N279" s="216"/>
      <c r="O279" s="216"/>
      <c r="P279" s="216"/>
      <c r="Q279" s="216"/>
      <c r="R279" s="216"/>
      <c r="S279" s="216"/>
      <c r="T279" s="217"/>
      <c r="AT279" s="218" t="s">
        <v>191</v>
      </c>
      <c r="AU279" s="218" t="s">
        <v>85</v>
      </c>
      <c r="AV279" s="13" t="s">
        <v>83</v>
      </c>
      <c r="AW279" s="13" t="s">
        <v>32</v>
      </c>
      <c r="AX279" s="13" t="s">
        <v>75</v>
      </c>
      <c r="AY279" s="218" t="s">
        <v>145</v>
      </c>
    </row>
    <row r="280" spans="1:65" s="13" customFormat="1">
      <c r="B280" s="208"/>
      <c r="C280" s="209"/>
      <c r="D280" s="210" t="s">
        <v>191</v>
      </c>
      <c r="E280" s="211" t="s">
        <v>1</v>
      </c>
      <c r="F280" s="212" t="s">
        <v>611</v>
      </c>
      <c r="G280" s="209"/>
      <c r="H280" s="211" t="s">
        <v>1</v>
      </c>
      <c r="I280" s="213"/>
      <c r="J280" s="209"/>
      <c r="K280" s="209"/>
      <c r="L280" s="214"/>
      <c r="M280" s="215"/>
      <c r="N280" s="216"/>
      <c r="O280" s="216"/>
      <c r="P280" s="216"/>
      <c r="Q280" s="216"/>
      <c r="R280" s="216"/>
      <c r="S280" s="216"/>
      <c r="T280" s="217"/>
      <c r="AT280" s="218" t="s">
        <v>191</v>
      </c>
      <c r="AU280" s="218" t="s">
        <v>85</v>
      </c>
      <c r="AV280" s="13" t="s">
        <v>83</v>
      </c>
      <c r="AW280" s="13" t="s">
        <v>32</v>
      </c>
      <c r="AX280" s="13" t="s">
        <v>75</v>
      </c>
      <c r="AY280" s="218" t="s">
        <v>145</v>
      </c>
    </row>
    <row r="281" spans="1:65" s="14" customFormat="1">
      <c r="B281" s="219"/>
      <c r="C281" s="220"/>
      <c r="D281" s="210" t="s">
        <v>191</v>
      </c>
      <c r="E281" s="221" t="s">
        <v>1</v>
      </c>
      <c r="F281" s="222" t="s">
        <v>612</v>
      </c>
      <c r="G281" s="220"/>
      <c r="H281" s="223">
        <v>4.8</v>
      </c>
      <c r="I281" s="224"/>
      <c r="J281" s="220"/>
      <c r="K281" s="220"/>
      <c r="L281" s="225"/>
      <c r="M281" s="226"/>
      <c r="N281" s="227"/>
      <c r="O281" s="227"/>
      <c r="P281" s="227"/>
      <c r="Q281" s="227"/>
      <c r="R281" s="227"/>
      <c r="S281" s="227"/>
      <c r="T281" s="228"/>
      <c r="AT281" s="229" t="s">
        <v>191</v>
      </c>
      <c r="AU281" s="229" t="s">
        <v>85</v>
      </c>
      <c r="AV281" s="14" t="s">
        <v>85</v>
      </c>
      <c r="AW281" s="14" t="s">
        <v>32</v>
      </c>
      <c r="AX281" s="14" t="s">
        <v>83</v>
      </c>
      <c r="AY281" s="229" t="s">
        <v>145</v>
      </c>
    </row>
    <row r="282" spans="1:65" s="12" customFormat="1" ht="22.9" customHeight="1">
      <c r="B282" s="171"/>
      <c r="C282" s="172"/>
      <c r="D282" s="173" t="s">
        <v>74</v>
      </c>
      <c r="E282" s="185" t="s">
        <v>155</v>
      </c>
      <c r="F282" s="185" t="s">
        <v>613</v>
      </c>
      <c r="G282" s="172"/>
      <c r="H282" s="172"/>
      <c r="I282" s="175"/>
      <c r="J282" s="186">
        <f>BK282</f>
        <v>0</v>
      </c>
      <c r="K282" s="172"/>
      <c r="L282" s="177"/>
      <c r="M282" s="178"/>
      <c r="N282" s="179"/>
      <c r="O282" s="179"/>
      <c r="P282" s="180">
        <f>SUM(P283:P302)</f>
        <v>0</v>
      </c>
      <c r="Q282" s="179"/>
      <c r="R282" s="180">
        <f>SUM(R283:R302)</f>
        <v>20.651126000000001</v>
      </c>
      <c r="S282" s="179"/>
      <c r="T282" s="181">
        <f>SUM(T283:T302)</f>
        <v>0</v>
      </c>
      <c r="AR282" s="182" t="s">
        <v>83</v>
      </c>
      <c r="AT282" s="183" t="s">
        <v>74</v>
      </c>
      <c r="AU282" s="183" t="s">
        <v>83</v>
      </c>
      <c r="AY282" s="182" t="s">
        <v>145</v>
      </c>
      <c r="BK282" s="184">
        <f>SUM(BK283:BK302)</f>
        <v>0</v>
      </c>
    </row>
    <row r="283" spans="1:65" s="2" customFormat="1" ht="14.45" customHeight="1">
      <c r="A283" s="34"/>
      <c r="B283" s="35"/>
      <c r="C283" s="241" t="s">
        <v>614</v>
      </c>
      <c r="D283" s="241" t="s">
        <v>218</v>
      </c>
      <c r="E283" s="242" t="s">
        <v>615</v>
      </c>
      <c r="F283" s="243" t="s">
        <v>616</v>
      </c>
      <c r="G283" s="244" t="s">
        <v>159</v>
      </c>
      <c r="H283" s="245">
        <v>4</v>
      </c>
      <c r="I283" s="246"/>
      <c r="J283" s="247">
        <f>ROUND(I283*H283,2)</f>
        <v>0</v>
      </c>
      <c r="K283" s="248"/>
      <c r="L283" s="39"/>
      <c r="M283" s="249" t="s">
        <v>1</v>
      </c>
      <c r="N283" s="250" t="s">
        <v>40</v>
      </c>
      <c r="O283" s="71"/>
      <c r="P283" s="198">
        <f>O283*H283</f>
        <v>0</v>
      </c>
      <c r="Q283" s="198">
        <v>0.17488999999999999</v>
      </c>
      <c r="R283" s="198">
        <f>Q283*H283</f>
        <v>0.69955999999999996</v>
      </c>
      <c r="S283" s="198">
        <v>0</v>
      </c>
      <c r="T283" s="199">
        <f>S283*H283</f>
        <v>0</v>
      </c>
      <c r="U283" s="34"/>
      <c r="V283" s="34"/>
      <c r="W283" s="34"/>
      <c r="X283" s="34"/>
      <c r="Y283" s="34"/>
      <c r="Z283" s="34"/>
      <c r="AA283" s="34"/>
      <c r="AB283" s="34"/>
      <c r="AC283" s="34"/>
      <c r="AD283" s="34"/>
      <c r="AE283" s="34"/>
      <c r="AR283" s="200" t="s">
        <v>151</v>
      </c>
      <c r="AT283" s="200" t="s">
        <v>218</v>
      </c>
      <c r="AU283" s="200" t="s">
        <v>85</v>
      </c>
      <c r="AY283" s="17" t="s">
        <v>145</v>
      </c>
      <c r="BE283" s="201">
        <f>IF(N283="základní",J283,0)</f>
        <v>0</v>
      </c>
      <c r="BF283" s="201">
        <f>IF(N283="snížená",J283,0)</f>
        <v>0</v>
      </c>
      <c r="BG283" s="201">
        <f>IF(N283="zákl. přenesená",J283,0)</f>
        <v>0</v>
      </c>
      <c r="BH283" s="201">
        <f>IF(N283="sníž. přenesená",J283,0)</f>
        <v>0</v>
      </c>
      <c r="BI283" s="201">
        <f>IF(N283="nulová",J283,0)</f>
        <v>0</v>
      </c>
      <c r="BJ283" s="17" t="s">
        <v>83</v>
      </c>
      <c r="BK283" s="201">
        <f>ROUND(I283*H283,2)</f>
        <v>0</v>
      </c>
      <c r="BL283" s="17" t="s">
        <v>151</v>
      </c>
      <c r="BM283" s="200" t="s">
        <v>617</v>
      </c>
    </row>
    <row r="284" spans="1:65" s="2" customFormat="1" ht="24.2" customHeight="1">
      <c r="A284" s="34"/>
      <c r="B284" s="35"/>
      <c r="C284" s="241" t="s">
        <v>618</v>
      </c>
      <c r="D284" s="241" t="s">
        <v>218</v>
      </c>
      <c r="E284" s="242" t="s">
        <v>619</v>
      </c>
      <c r="F284" s="243" t="s">
        <v>620</v>
      </c>
      <c r="G284" s="244" t="s">
        <v>173</v>
      </c>
      <c r="H284" s="245">
        <v>9</v>
      </c>
      <c r="I284" s="246"/>
      <c r="J284" s="247">
        <f>ROUND(I284*H284,2)</f>
        <v>0</v>
      </c>
      <c r="K284" s="248"/>
      <c r="L284" s="39"/>
      <c r="M284" s="249" t="s">
        <v>1</v>
      </c>
      <c r="N284" s="250" t="s">
        <v>40</v>
      </c>
      <c r="O284" s="71"/>
      <c r="P284" s="198">
        <f>O284*H284</f>
        <v>0</v>
      </c>
      <c r="Q284" s="198">
        <v>0.12064</v>
      </c>
      <c r="R284" s="198">
        <f>Q284*H284</f>
        <v>1.0857600000000001</v>
      </c>
      <c r="S284" s="198">
        <v>0</v>
      </c>
      <c r="T284" s="199">
        <f>S284*H284</f>
        <v>0</v>
      </c>
      <c r="U284" s="34"/>
      <c r="V284" s="34"/>
      <c r="W284" s="34"/>
      <c r="X284" s="34"/>
      <c r="Y284" s="34"/>
      <c r="Z284" s="34"/>
      <c r="AA284" s="34"/>
      <c r="AB284" s="34"/>
      <c r="AC284" s="34"/>
      <c r="AD284" s="34"/>
      <c r="AE284" s="34"/>
      <c r="AR284" s="200" t="s">
        <v>151</v>
      </c>
      <c r="AT284" s="200" t="s">
        <v>218</v>
      </c>
      <c r="AU284" s="200" t="s">
        <v>85</v>
      </c>
      <c r="AY284" s="17" t="s">
        <v>145</v>
      </c>
      <c r="BE284" s="201">
        <f>IF(N284="základní",J284,0)</f>
        <v>0</v>
      </c>
      <c r="BF284" s="201">
        <f>IF(N284="snížená",J284,0)</f>
        <v>0</v>
      </c>
      <c r="BG284" s="201">
        <f>IF(N284="zákl. přenesená",J284,0)</f>
        <v>0</v>
      </c>
      <c r="BH284" s="201">
        <f>IF(N284="sníž. přenesená",J284,0)</f>
        <v>0</v>
      </c>
      <c r="BI284" s="201">
        <f>IF(N284="nulová",J284,0)</f>
        <v>0</v>
      </c>
      <c r="BJ284" s="17" t="s">
        <v>83</v>
      </c>
      <c r="BK284" s="201">
        <f>ROUND(I284*H284,2)</f>
        <v>0</v>
      </c>
      <c r="BL284" s="17" t="s">
        <v>151</v>
      </c>
      <c r="BM284" s="200" t="s">
        <v>621</v>
      </c>
    </row>
    <row r="285" spans="1:65" s="13" customFormat="1">
      <c r="B285" s="208"/>
      <c r="C285" s="209"/>
      <c r="D285" s="210" t="s">
        <v>191</v>
      </c>
      <c r="E285" s="211" t="s">
        <v>1</v>
      </c>
      <c r="F285" s="212" t="s">
        <v>622</v>
      </c>
      <c r="G285" s="209"/>
      <c r="H285" s="211" t="s">
        <v>1</v>
      </c>
      <c r="I285" s="213"/>
      <c r="J285" s="209"/>
      <c r="K285" s="209"/>
      <c r="L285" s="214"/>
      <c r="M285" s="215"/>
      <c r="N285" s="216"/>
      <c r="O285" s="216"/>
      <c r="P285" s="216"/>
      <c r="Q285" s="216"/>
      <c r="R285" s="216"/>
      <c r="S285" s="216"/>
      <c r="T285" s="217"/>
      <c r="AT285" s="218" t="s">
        <v>191</v>
      </c>
      <c r="AU285" s="218" t="s">
        <v>85</v>
      </c>
      <c r="AV285" s="13" t="s">
        <v>83</v>
      </c>
      <c r="AW285" s="13" t="s">
        <v>32</v>
      </c>
      <c r="AX285" s="13" t="s">
        <v>75</v>
      </c>
      <c r="AY285" s="218" t="s">
        <v>145</v>
      </c>
    </row>
    <row r="286" spans="1:65" s="14" customFormat="1">
      <c r="B286" s="219"/>
      <c r="C286" s="220"/>
      <c r="D286" s="210" t="s">
        <v>191</v>
      </c>
      <c r="E286" s="221" t="s">
        <v>1</v>
      </c>
      <c r="F286" s="222" t="s">
        <v>198</v>
      </c>
      <c r="G286" s="220"/>
      <c r="H286" s="223">
        <v>9</v>
      </c>
      <c r="I286" s="224"/>
      <c r="J286" s="220"/>
      <c r="K286" s="220"/>
      <c r="L286" s="225"/>
      <c r="M286" s="226"/>
      <c r="N286" s="227"/>
      <c r="O286" s="227"/>
      <c r="P286" s="227"/>
      <c r="Q286" s="227"/>
      <c r="R286" s="227"/>
      <c r="S286" s="227"/>
      <c r="T286" s="228"/>
      <c r="AT286" s="229" t="s">
        <v>191</v>
      </c>
      <c r="AU286" s="229" t="s">
        <v>85</v>
      </c>
      <c r="AV286" s="14" t="s">
        <v>85</v>
      </c>
      <c r="AW286" s="14" t="s">
        <v>32</v>
      </c>
      <c r="AX286" s="14" t="s">
        <v>83</v>
      </c>
      <c r="AY286" s="229" t="s">
        <v>145</v>
      </c>
    </row>
    <row r="287" spans="1:65" s="2" customFormat="1" ht="24.2" customHeight="1">
      <c r="A287" s="34"/>
      <c r="B287" s="35"/>
      <c r="C287" s="241" t="s">
        <v>623</v>
      </c>
      <c r="D287" s="241" t="s">
        <v>218</v>
      </c>
      <c r="E287" s="242" t="s">
        <v>624</v>
      </c>
      <c r="F287" s="243" t="s">
        <v>625</v>
      </c>
      <c r="G287" s="244" t="s">
        <v>173</v>
      </c>
      <c r="H287" s="245">
        <v>44.4</v>
      </c>
      <c r="I287" s="246"/>
      <c r="J287" s="247">
        <f>ROUND(I287*H287,2)</f>
        <v>0</v>
      </c>
      <c r="K287" s="248"/>
      <c r="L287" s="39"/>
      <c r="M287" s="249" t="s">
        <v>1</v>
      </c>
      <c r="N287" s="250" t="s">
        <v>40</v>
      </c>
      <c r="O287" s="71"/>
      <c r="P287" s="198">
        <f>O287*H287</f>
        <v>0</v>
      </c>
      <c r="Q287" s="198">
        <v>0.24127000000000001</v>
      </c>
      <c r="R287" s="198">
        <f>Q287*H287</f>
        <v>10.712388000000001</v>
      </c>
      <c r="S287" s="198">
        <v>0</v>
      </c>
      <c r="T287" s="199">
        <f>S287*H287</f>
        <v>0</v>
      </c>
      <c r="U287" s="34"/>
      <c r="V287" s="34"/>
      <c r="W287" s="34"/>
      <c r="X287" s="34"/>
      <c r="Y287" s="34"/>
      <c r="Z287" s="34"/>
      <c r="AA287" s="34"/>
      <c r="AB287" s="34"/>
      <c r="AC287" s="34"/>
      <c r="AD287" s="34"/>
      <c r="AE287" s="34"/>
      <c r="AR287" s="200" t="s">
        <v>151</v>
      </c>
      <c r="AT287" s="200" t="s">
        <v>218</v>
      </c>
      <c r="AU287" s="200" t="s">
        <v>85</v>
      </c>
      <c r="AY287" s="17" t="s">
        <v>145</v>
      </c>
      <c r="BE287" s="201">
        <f>IF(N287="základní",J287,0)</f>
        <v>0</v>
      </c>
      <c r="BF287" s="201">
        <f>IF(N287="snížená",J287,0)</f>
        <v>0</v>
      </c>
      <c r="BG287" s="201">
        <f>IF(N287="zákl. přenesená",J287,0)</f>
        <v>0</v>
      </c>
      <c r="BH287" s="201">
        <f>IF(N287="sníž. přenesená",J287,0)</f>
        <v>0</v>
      </c>
      <c r="BI287" s="201">
        <f>IF(N287="nulová",J287,0)</f>
        <v>0</v>
      </c>
      <c r="BJ287" s="17" t="s">
        <v>83</v>
      </c>
      <c r="BK287" s="201">
        <f>ROUND(I287*H287,2)</f>
        <v>0</v>
      </c>
      <c r="BL287" s="17" t="s">
        <v>151</v>
      </c>
      <c r="BM287" s="200" t="s">
        <v>626</v>
      </c>
    </row>
    <row r="288" spans="1:65" s="13" customFormat="1">
      <c r="B288" s="208"/>
      <c r="C288" s="209"/>
      <c r="D288" s="210" t="s">
        <v>191</v>
      </c>
      <c r="E288" s="211" t="s">
        <v>1</v>
      </c>
      <c r="F288" s="212" t="s">
        <v>622</v>
      </c>
      <c r="G288" s="209"/>
      <c r="H288" s="211" t="s">
        <v>1</v>
      </c>
      <c r="I288" s="213"/>
      <c r="J288" s="209"/>
      <c r="K288" s="209"/>
      <c r="L288" s="214"/>
      <c r="M288" s="215"/>
      <c r="N288" s="216"/>
      <c r="O288" s="216"/>
      <c r="P288" s="216"/>
      <c r="Q288" s="216"/>
      <c r="R288" s="216"/>
      <c r="S288" s="216"/>
      <c r="T288" s="217"/>
      <c r="AT288" s="218" t="s">
        <v>191</v>
      </c>
      <c r="AU288" s="218" t="s">
        <v>85</v>
      </c>
      <c r="AV288" s="13" t="s">
        <v>83</v>
      </c>
      <c r="AW288" s="13" t="s">
        <v>32</v>
      </c>
      <c r="AX288" s="13" t="s">
        <v>75</v>
      </c>
      <c r="AY288" s="218" t="s">
        <v>145</v>
      </c>
    </row>
    <row r="289" spans="1:65" s="14" customFormat="1">
      <c r="B289" s="219"/>
      <c r="C289" s="220"/>
      <c r="D289" s="210" t="s">
        <v>191</v>
      </c>
      <c r="E289" s="221" t="s">
        <v>1</v>
      </c>
      <c r="F289" s="222" t="s">
        <v>627</v>
      </c>
      <c r="G289" s="220"/>
      <c r="H289" s="223">
        <v>44.4</v>
      </c>
      <c r="I289" s="224"/>
      <c r="J289" s="220"/>
      <c r="K289" s="220"/>
      <c r="L289" s="225"/>
      <c r="M289" s="226"/>
      <c r="N289" s="227"/>
      <c r="O289" s="227"/>
      <c r="P289" s="227"/>
      <c r="Q289" s="227"/>
      <c r="R289" s="227"/>
      <c r="S289" s="227"/>
      <c r="T289" s="228"/>
      <c r="AT289" s="229" t="s">
        <v>191</v>
      </c>
      <c r="AU289" s="229" t="s">
        <v>85</v>
      </c>
      <c r="AV289" s="14" t="s">
        <v>85</v>
      </c>
      <c r="AW289" s="14" t="s">
        <v>32</v>
      </c>
      <c r="AX289" s="14" t="s">
        <v>83</v>
      </c>
      <c r="AY289" s="229" t="s">
        <v>145</v>
      </c>
    </row>
    <row r="290" spans="1:65" s="2" customFormat="1" ht="24.2" customHeight="1">
      <c r="A290" s="34"/>
      <c r="B290" s="35"/>
      <c r="C290" s="241" t="s">
        <v>628</v>
      </c>
      <c r="D290" s="241" t="s">
        <v>218</v>
      </c>
      <c r="E290" s="242" t="s">
        <v>629</v>
      </c>
      <c r="F290" s="243" t="s">
        <v>630</v>
      </c>
      <c r="G290" s="244" t="s">
        <v>173</v>
      </c>
      <c r="H290" s="245">
        <v>27.4</v>
      </c>
      <c r="I290" s="246"/>
      <c r="J290" s="247">
        <f>ROUND(I290*H290,2)</f>
        <v>0</v>
      </c>
      <c r="K290" s="248"/>
      <c r="L290" s="39"/>
      <c r="M290" s="249" t="s">
        <v>1</v>
      </c>
      <c r="N290" s="250" t="s">
        <v>40</v>
      </c>
      <c r="O290" s="71"/>
      <c r="P290" s="198">
        <f>O290*H290</f>
        <v>0</v>
      </c>
      <c r="Q290" s="198">
        <v>0.29757</v>
      </c>
      <c r="R290" s="198">
        <f>Q290*H290</f>
        <v>8.1534180000000003</v>
      </c>
      <c r="S290" s="198">
        <v>0</v>
      </c>
      <c r="T290" s="199">
        <f>S290*H290</f>
        <v>0</v>
      </c>
      <c r="U290" s="34"/>
      <c r="V290" s="34"/>
      <c r="W290" s="34"/>
      <c r="X290" s="34"/>
      <c r="Y290" s="34"/>
      <c r="Z290" s="34"/>
      <c r="AA290" s="34"/>
      <c r="AB290" s="34"/>
      <c r="AC290" s="34"/>
      <c r="AD290" s="34"/>
      <c r="AE290" s="34"/>
      <c r="AR290" s="200" t="s">
        <v>151</v>
      </c>
      <c r="AT290" s="200" t="s">
        <v>218</v>
      </c>
      <c r="AU290" s="200" t="s">
        <v>85</v>
      </c>
      <c r="AY290" s="17" t="s">
        <v>145</v>
      </c>
      <c r="BE290" s="201">
        <f>IF(N290="základní",J290,0)</f>
        <v>0</v>
      </c>
      <c r="BF290" s="201">
        <f>IF(N290="snížená",J290,0)</f>
        <v>0</v>
      </c>
      <c r="BG290" s="201">
        <f>IF(N290="zákl. přenesená",J290,0)</f>
        <v>0</v>
      </c>
      <c r="BH290" s="201">
        <f>IF(N290="sníž. přenesená",J290,0)</f>
        <v>0</v>
      </c>
      <c r="BI290" s="201">
        <f>IF(N290="nulová",J290,0)</f>
        <v>0</v>
      </c>
      <c r="BJ290" s="17" t="s">
        <v>83</v>
      </c>
      <c r="BK290" s="201">
        <f>ROUND(I290*H290,2)</f>
        <v>0</v>
      </c>
      <c r="BL290" s="17" t="s">
        <v>151</v>
      </c>
      <c r="BM290" s="200" t="s">
        <v>631</v>
      </c>
    </row>
    <row r="291" spans="1:65" s="13" customFormat="1">
      <c r="B291" s="208"/>
      <c r="C291" s="209"/>
      <c r="D291" s="210" t="s">
        <v>191</v>
      </c>
      <c r="E291" s="211" t="s">
        <v>1</v>
      </c>
      <c r="F291" s="212" t="s">
        <v>622</v>
      </c>
      <c r="G291" s="209"/>
      <c r="H291" s="211" t="s">
        <v>1</v>
      </c>
      <c r="I291" s="213"/>
      <c r="J291" s="209"/>
      <c r="K291" s="209"/>
      <c r="L291" s="214"/>
      <c r="M291" s="215"/>
      <c r="N291" s="216"/>
      <c r="O291" s="216"/>
      <c r="P291" s="216"/>
      <c r="Q291" s="216"/>
      <c r="R291" s="216"/>
      <c r="S291" s="216"/>
      <c r="T291" s="217"/>
      <c r="AT291" s="218" t="s">
        <v>191</v>
      </c>
      <c r="AU291" s="218" t="s">
        <v>85</v>
      </c>
      <c r="AV291" s="13" t="s">
        <v>83</v>
      </c>
      <c r="AW291" s="13" t="s">
        <v>32</v>
      </c>
      <c r="AX291" s="13" t="s">
        <v>75</v>
      </c>
      <c r="AY291" s="218" t="s">
        <v>145</v>
      </c>
    </row>
    <row r="292" spans="1:65" s="14" customFormat="1">
      <c r="B292" s="219"/>
      <c r="C292" s="220"/>
      <c r="D292" s="210" t="s">
        <v>191</v>
      </c>
      <c r="E292" s="221" t="s">
        <v>1</v>
      </c>
      <c r="F292" s="222" t="s">
        <v>632</v>
      </c>
      <c r="G292" s="220"/>
      <c r="H292" s="223">
        <v>27.4</v>
      </c>
      <c r="I292" s="224"/>
      <c r="J292" s="220"/>
      <c r="K292" s="220"/>
      <c r="L292" s="225"/>
      <c r="M292" s="226"/>
      <c r="N292" s="227"/>
      <c r="O292" s="227"/>
      <c r="P292" s="227"/>
      <c r="Q292" s="227"/>
      <c r="R292" s="227"/>
      <c r="S292" s="227"/>
      <c r="T292" s="228"/>
      <c r="AT292" s="229" t="s">
        <v>191</v>
      </c>
      <c r="AU292" s="229" t="s">
        <v>85</v>
      </c>
      <c r="AV292" s="14" t="s">
        <v>85</v>
      </c>
      <c r="AW292" s="14" t="s">
        <v>32</v>
      </c>
      <c r="AX292" s="14" t="s">
        <v>83</v>
      </c>
      <c r="AY292" s="229" t="s">
        <v>145</v>
      </c>
    </row>
    <row r="293" spans="1:65" s="2" customFormat="1" ht="24.2" customHeight="1">
      <c r="A293" s="34"/>
      <c r="B293" s="35"/>
      <c r="C293" s="187" t="s">
        <v>633</v>
      </c>
      <c r="D293" s="187" t="s">
        <v>147</v>
      </c>
      <c r="E293" s="188" t="s">
        <v>634</v>
      </c>
      <c r="F293" s="189" t="s">
        <v>635</v>
      </c>
      <c r="G293" s="190" t="s">
        <v>159</v>
      </c>
      <c r="H293" s="191">
        <v>75</v>
      </c>
      <c r="I293" s="192"/>
      <c r="J293" s="193">
        <f>ROUND(I293*H293,2)</f>
        <v>0</v>
      </c>
      <c r="K293" s="194"/>
      <c r="L293" s="195"/>
      <c r="M293" s="196" t="s">
        <v>1</v>
      </c>
      <c r="N293" s="197" t="s">
        <v>40</v>
      </c>
      <c r="O293" s="71"/>
      <c r="P293" s="198">
        <f>O293*H293</f>
        <v>0</v>
      </c>
      <c r="Q293" s="198">
        <v>0</v>
      </c>
      <c r="R293" s="198">
        <f>Q293*H293</f>
        <v>0</v>
      </c>
      <c r="S293" s="198">
        <v>0</v>
      </c>
      <c r="T293" s="199">
        <f>S293*H293</f>
        <v>0</v>
      </c>
      <c r="U293" s="34"/>
      <c r="V293" s="34"/>
      <c r="W293" s="34"/>
      <c r="X293" s="34"/>
      <c r="Y293" s="34"/>
      <c r="Z293" s="34"/>
      <c r="AA293" s="34"/>
      <c r="AB293" s="34"/>
      <c r="AC293" s="34"/>
      <c r="AD293" s="34"/>
      <c r="AE293" s="34"/>
      <c r="AR293" s="200" t="s">
        <v>150</v>
      </c>
      <c r="AT293" s="200" t="s">
        <v>147</v>
      </c>
      <c r="AU293" s="200" t="s">
        <v>85</v>
      </c>
      <c r="AY293" s="17" t="s">
        <v>145</v>
      </c>
      <c r="BE293" s="201">
        <f>IF(N293="základní",J293,0)</f>
        <v>0</v>
      </c>
      <c r="BF293" s="201">
        <f>IF(N293="snížená",J293,0)</f>
        <v>0</v>
      </c>
      <c r="BG293" s="201">
        <f>IF(N293="zákl. přenesená",J293,0)</f>
        <v>0</v>
      </c>
      <c r="BH293" s="201">
        <f>IF(N293="sníž. přenesená",J293,0)</f>
        <v>0</v>
      </c>
      <c r="BI293" s="201">
        <f>IF(N293="nulová",J293,0)</f>
        <v>0</v>
      </c>
      <c r="BJ293" s="17" t="s">
        <v>83</v>
      </c>
      <c r="BK293" s="201">
        <f>ROUND(I293*H293,2)</f>
        <v>0</v>
      </c>
      <c r="BL293" s="17" t="s">
        <v>151</v>
      </c>
      <c r="BM293" s="200" t="s">
        <v>636</v>
      </c>
    </row>
    <row r="294" spans="1:65" s="14" customFormat="1">
      <c r="B294" s="219"/>
      <c r="C294" s="220"/>
      <c r="D294" s="210" t="s">
        <v>191</v>
      </c>
      <c r="E294" s="221" t="s">
        <v>1</v>
      </c>
      <c r="F294" s="222" t="s">
        <v>637</v>
      </c>
      <c r="G294" s="220"/>
      <c r="H294" s="223">
        <v>75</v>
      </c>
      <c r="I294" s="224"/>
      <c r="J294" s="220"/>
      <c r="K294" s="220"/>
      <c r="L294" s="225"/>
      <c r="M294" s="226"/>
      <c r="N294" s="227"/>
      <c r="O294" s="227"/>
      <c r="P294" s="227"/>
      <c r="Q294" s="227"/>
      <c r="R294" s="227"/>
      <c r="S294" s="227"/>
      <c r="T294" s="228"/>
      <c r="AT294" s="229" t="s">
        <v>191</v>
      </c>
      <c r="AU294" s="229" t="s">
        <v>85</v>
      </c>
      <c r="AV294" s="14" t="s">
        <v>85</v>
      </c>
      <c r="AW294" s="14" t="s">
        <v>32</v>
      </c>
      <c r="AX294" s="14" t="s">
        <v>83</v>
      </c>
      <c r="AY294" s="229" t="s">
        <v>145</v>
      </c>
    </row>
    <row r="295" spans="1:65" s="2" customFormat="1" ht="24.2" customHeight="1">
      <c r="A295" s="34"/>
      <c r="B295" s="35"/>
      <c r="C295" s="187" t="s">
        <v>638</v>
      </c>
      <c r="D295" s="187" t="s">
        <v>147</v>
      </c>
      <c r="E295" s="188" t="s">
        <v>639</v>
      </c>
      <c r="F295" s="189" t="s">
        <v>640</v>
      </c>
      <c r="G295" s="190" t="s">
        <v>159</v>
      </c>
      <c r="H295" s="191">
        <v>11</v>
      </c>
      <c r="I295" s="192"/>
      <c r="J295" s="193">
        <f>ROUND(I295*H295,2)</f>
        <v>0</v>
      </c>
      <c r="K295" s="194"/>
      <c r="L295" s="195"/>
      <c r="M295" s="196" t="s">
        <v>1</v>
      </c>
      <c r="N295" s="197" t="s">
        <v>40</v>
      </c>
      <c r="O295" s="71"/>
      <c r="P295" s="198">
        <f>O295*H295</f>
        <v>0</v>
      </c>
      <c r="Q295" s="198">
        <v>0</v>
      </c>
      <c r="R295" s="198">
        <f>Q295*H295</f>
        <v>0</v>
      </c>
      <c r="S295" s="198">
        <v>0</v>
      </c>
      <c r="T295" s="199">
        <f>S295*H295</f>
        <v>0</v>
      </c>
      <c r="U295" s="34"/>
      <c r="V295" s="34"/>
      <c r="W295" s="34"/>
      <c r="X295" s="34"/>
      <c r="Y295" s="34"/>
      <c r="Z295" s="34"/>
      <c r="AA295" s="34"/>
      <c r="AB295" s="34"/>
      <c r="AC295" s="34"/>
      <c r="AD295" s="34"/>
      <c r="AE295" s="34"/>
      <c r="AR295" s="200" t="s">
        <v>150</v>
      </c>
      <c r="AT295" s="200" t="s">
        <v>147</v>
      </c>
      <c r="AU295" s="200" t="s">
        <v>85</v>
      </c>
      <c r="AY295" s="17" t="s">
        <v>145</v>
      </c>
      <c r="BE295" s="201">
        <f>IF(N295="základní",J295,0)</f>
        <v>0</v>
      </c>
      <c r="BF295" s="201">
        <f>IF(N295="snížená",J295,0)</f>
        <v>0</v>
      </c>
      <c r="BG295" s="201">
        <f>IF(N295="zákl. přenesená",J295,0)</f>
        <v>0</v>
      </c>
      <c r="BH295" s="201">
        <f>IF(N295="sníž. přenesená",J295,0)</f>
        <v>0</v>
      </c>
      <c r="BI295" s="201">
        <f>IF(N295="nulová",J295,0)</f>
        <v>0</v>
      </c>
      <c r="BJ295" s="17" t="s">
        <v>83</v>
      </c>
      <c r="BK295" s="201">
        <f>ROUND(I295*H295,2)</f>
        <v>0</v>
      </c>
      <c r="BL295" s="17" t="s">
        <v>151</v>
      </c>
      <c r="BM295" s="200" t="s">
        <v>641</v>
      </c>
    </row>
    <row r="296" spans="1:65" s="14" customFormat="1">
      <c r="B296" s="219"/>
      <c r="C296" s="220"/>
      <c r="D296" s="210" t="s">
        <v>191</v>
      </c>
      <c r="E296" s="221" t="s">
        <v>1</v>
      </c>
      <c r="F296" s="222" t="s">
        <v>642</v>
      </c>
      <c r="G296" s="220"/>
      <c r="H296" s="223">
        <v>11</v>
      </c>
      <c r="I296" s="224"/>
      <c r="J296" s="220"/>
      <c r="K296" s="220"/>
      <c r="L296" s="225"/>
      <c r="M296" s="226"/>
      <c r="N296" s="227"/>
      <c r="O296" s="227"/>
      <c r="P296" s="227"/>
      <c r="Q296" s="227"/>
      <c r="R296" s="227"/>
      <c r="S296" s="227"/>
      <c r="T296" s="228"/>
      <c r="AT296" s="229" t="s">
        <v>191</v>
      </c>
      <c r="AU296" s="229" t="s">
        <v>85</v>
      </c>
      <c r="AV296" s="14" t="s">
        <v>85</v>
      </c>
      <c r="AW296" s="14" t="s">
        <v>32</v>
      </c>
      <c r="AX296" s="14" t="s">
        <v>83</v>
      </c>
      <c r="AY296" s="229" t="s">
        <v>145</v>
      </c>
    </row>
    <row r="297" spans="1:65" s="2" customFormat="1" ht="24.2" customHeight="1">
      <c r="A297" s="34"/>
      <c r="B297" s="35"/>
      <c r="C297" s="187" t="s">
        <v>643</v>
      </c>
      <c r="D297" s="187" t="s">
        <v>147</v>
      </c>
      <c r="E297" s="188" t="s">
        <v>644</v>
      </c>
      <c r="F297" s="189" t="s">
        <v>645</v>
      </c>
      <c r="G297" s="190" t="s">
        <v>159</v>
      </c>
      <c r="H297" s="191">
        <v>349</v>
      </c>
      <c r="I297" s="192"/>
      <c r="J297" s="193">
        <f>ROUND(I297*H297,2)</f>
        <v>0</v>
      </c>
      <c r="K297" s="194"/>
      <c r="L297" s="195"/>
      <c r="M297" s="196" t="s">
        <v>1</v>
      </c>
      <c r="N297" s="197" t="s">
        <v>40</v>
      </c>
      <c r="O297" s="71"/>
      <c r="P297" s="198">
        <f>O297*H297</f>
        <v>0</v>
      </c>
      <c r="Q297" s="198">
        <v>0</v>
      </c>
      <c r="R297" s="198">
        <f>Q297*H297</f>
        <v>0</v>
      </c>
      <c r="S297" s="198">
        <v>0</v>
      </c>
      <c r="T297" s="199">
        <f>S297*H297</f>
        <v>0</v>
      </c>
      <c r="U297" s="34"/>
      <c r="V297" s="34"/>
      <c r="W297" s="34"/>
      <c r="X297" s="34"/>
      <c r="Y297" s="34"/>
      <c r="Z297" s="34"/>
      <c r="AA297" s="34"/>
      <c r="AB297" s="34"/>
      <c r="AC297" s="34"/>
      <c r="AD297" s="34"/>
      <c r="AE297" s="34"/>
      <c r="AR297" s="200" t="s">
        <v>150</v>
      </c>
      <c r="AT297" s="200" t="s">
        <v>147</v>
      </c>
      <c r="AU297" s="200" t="s">
        <v>85</v>
      </c>
      <c r="AY297" s="17" t="s">
        <v>145</v>
      </c>
      <c r="BE297" s="201">
        <f>IF(N297="základní",J297,0)</f>
        <v>0</v>
      </c>
      <c r="BF297" s="201">
        <f>IF(N297="snížená",J297,0)</f>
        <v>0</v>
      </c>
      <c r="BG297" s="201">
        <f>IF(N297="zákl. přenesená",J297,0)</f>
        <v>0</v>
      </c>
      <c r="BH297" s="201">
        <f>IF(N297="sníž. přenesená",J297,0)</f>
        <v>0</v>
      </c>
      <c r="BI297" s="201">
        <f>IF(N297="nulová",J297,0)</f>
        <v>0</v>
      </c>
      <c r="BJ297" s="17" t="s">
        <v>83</v>
      </c>
      <c r="BK297" s="201">
        <f>ROUND(I297*H297,2)</f>
        <v>0</v>
      </c>
      <c r="BL297" s="17" t="s">
        <v>151</v>
      </c>
      <c r="BM297" s="200" t="s">
        <v>646</v>
      </c>
    </row>
    <row r="298" spans="1:65" s="14" customFormat="1">
      <c r="B298" s="219"/>
      <c r="C298" s="220"/>
      <c r="D298" s="210" t="s">
        <v>191</v>
      </c>
      <c r="E298" s="221" t="s">
        <v>1</v>
      </c>
      <c r="F298" s="222" t="s">
        <v>647</v>
      </c>
      <c r="G298" s="220"/>
      <c r="H298" s="223">
        <v>349</v>
      </c>
      <c r="I298" s="224"/>
      <c r="J298" s="220"/>
      <c r="K298" s="220"/>
      <c r="L298" s="225"/>
      <c r="M298" s="226"/>
      <c r="N298" s="227"/>
      <c r="O298" s="227"/>
      <c r="P298" s="227"/>
      <c r="Q298" s="227"/>
      <c r="R298" s="227"/>
      <c r="S298" s="227"/>
      <c r="T298" s="228"/>
      <c r="AT298" s="229" t="s">
        <v>191</v>
      </c>
      <c r="AU298" s="229" t="s">
        <v>85</v>
      </c>
      <c r="AV298" s="14" t="s">
        <v>85</v>
      </c>
      <c r="AW298" s="14" t="s">
        <v>32</v>
      </c>
      <c r="AX298" s="14" t="s">
        <v>83</v>
      </c>
      <c r="AY298" s="229" t="s">
        <v>145</v>
      </c>
    </row>
    <row r="299" spans="1:65" s="2" customFormat="1" ht="24.2" customHeight="1">
      <c r="A299" s="34"/>
      <c r="B299" s="35"/>
      <c r="C299" s="187" t="s">
        <v>648</v>
      </c>
      <c r="D299" s="187" t="s">
        <v>147</v>
      </c>
      <c r="E299" s="188" t="s">
        <v>649</v>
      </c>
      <c r="F299" s="189" t="s">
        <v>650</v>
      </c>
      <c r="G299" s="190" t="s">
        <v>159</v>
      </c>
      <c r="H299" s="191">
        <v>11</v>
      </c>
      <c r="I299" s="192"/>
      <c r="J299" s="193">
        <f>ROUND(I299*H299,2)</f>
        <v>0</v>
      </c>
      <c r="K299" s="194"/>
      <c r="L299" s="195"/>
      <c r="M299" s="196" t="s">
        <v>1</v>
      </c>
      <c r="N299" s="197" t="s">
        <v>40</v>
      </c>
      <c r="O299" s="71"/>
      <c r="P299" s="198">
        <f>O299*H299</f>
        <v>0</v>
      </c>
      <c r="Q299" s="198">
        <v>0</v>
      </c>
      <c r="R299" s="198">
        <f>Q299*H299</f>
        <v>0</v>
      </c>
      <c r="S299" s="198">
        <v>0</v>
      </c>
      <c r="T299" s="199">
        <f>S299*H299</f>
        <v>0</v>
      </c>
      <c r="U299" s="34"/>
      <c r="V299" s="34"/>
      <c r="W299" s="34"/>
      <c r="X299" s="34"/>
      <c r="Y299" s="34"/>
      <c r="Z299" s="34"/>
      <c r="AA299" s="34"/>
      <c r="AB299" s="34"/>
      <c r="AC299" s="34"/>
      <c r="AD299" s="34"/>
      <c r="AE299" s="34"/>
      <c r="AR299" s="200" t="s">
        <v>150</v>
      </c>
      <c r="AT299" s="200" t="s">
        <v>147</v>
      </c>
      <c r="AU299" s="200" t="s">
        <v>85</v>
      </c>
      <c r="AY299" s="17" t="s">
        <v>145</v>
      </c>
      <c r="BE299" s="201">
        <f>IF(N299="základní",J299,0)</f>
        <v>0</v>
      </c>
      <c r="BF299" s="201">
        <f>IF(N299="snížená",J299,0)</f>
        <v>0</v>
      </c>
      <c r="BG299" s="201">
        <f>IF(N299="zákl. přenesená",J299,0)</f>
        <v>0</v>
      </c>
      <c r="BH299" s="201">
        <f>IF(N299="sníž. přenesená",J299,0)</f>
        <v>0</v>
      </c>
      <c r="BI299" s="201">
        <f>IF(N299="nulová",J299,0)</f>
        <v>0</v>
      </c>
      <c r="BJ299" s="17" t="s">
        <v>83</v>
      </c>
      <c r="BK299" s="201">
        <f>ROUND(I299*H299,2)</f>
        <v>0</v>
      </c>
      <c r="BL299" s="17" t="s">
        <v>151</v>
      </c>
      <c r="BM299" s="200" t="s">
        <v>651</v>
      </c>
    </row>
    <row r="300" spans="1:65" s="14" customFormat="1">
      <c r="B300" s="219"/>
      <c r="C300" s="220"/>
      <c r="D300" s="210" t="s">
        <v>191</v>
      </c>
      <c r="E300" s="221" t="s">
        <v>1</v>
      </c>
      <c r="F300" s="222" t="s">
        <v>642</v>
      </c>
      <c r="G300" s="220"/>
      <c r="H300" s="223">
        <v>11</v>
      </c>
      <c r="I300" s="224"/>
      <c r="J300" s="220"/>
      <c r="K300" s="220"/>
      <c r="L300" s="225"/>
      <c r="M300" s="226"/>
      <c r="N300" s="227"/>
      <c r="O300" s="227"/>
      <c r="P300" s="227"/>
      <c r="Q300" s="227"/>
      <c r="R300" s="227"/>
      <c r="S300" s="227"/>
      <c r="T300" s="228"/>
      <c r="AT300" s="229" t="s">
        <v>191</v>
      </c>
      <c r="AU300" s="229" t="s">
        <v>85</v>
      </c>
      <c r="AV300" s="14" t="s">
        <v>85</v>
      </c>
      <c r="AW300" s="14" t="s">
        <v>32</v>
      </c>
      <c r="AX300" s="14" t="s">
        <v>83</v>
      </c>
      <c r="AY300" s="229" t="s">
        <v>145</v>
      </c>
    </row>
    <row r="301" spans="1:65" s="2" customFormat="1" ht="24.2" customHeight="1">
      <c r="A301" s="34"/>
      <c r="B301" s="35"/>
      <c r="C301" s="187" t="s">
        <v>652</v>
      </c>
      <c r="D301" s="187" t="s">
        <v>147</v>
      </c>
      <c r="E301" s="188" t="s">
        <v>653</v>
      </c>
      <c r="F301" s="189" t="s">
        <v>654</v>
      </c>
      <c r="G301" s="190" t="s">
        <v>159</v>
      </c>
      <c r="H301" s="191">
        <v>229</v>
      </c>
      <c r="I301" s="192"/>
      <c r="J301" s="193">
        <f>ROUND(I301*H301,2)</f>
        <v>0</v>
      </c>
      <c r="K301" s="194"/>
      <c r="L301" s="195"/>
      <c r="M301" s="196" t="s">
        <v>1</v>
      </c>
      <c r="N301" s="197" t="s">
        <v>40</v>
      </c>
      <c r="O301" s="71"/>
      <c r="P301" s="198">
        <f>O301*H301</f>
        <v>0</v>
      </c>
      <c r="Q301" s="198">
        <v>0</v>
      </c>
      <c r="R301" s="198">
        <f>Q301*H301</f>
        <v>0</v>
      </c>
      <c r="S301" s="198">
        <v>0</v>
      </c>
      <c r="T301" s="199">
        <f>S301*H301</f>
        <v>0</v>
      </c>
      <c r="U301" s="34"/>
      <c r="V301" s="34"/>
      <c r="W301" s="34"/>
      <c r="X301" s="34"/>
      <c r="Y301" s="34"/>
      <c r="Z301" s="34"/>
      <c r="AA301" s="34"/>
      <c r="AB301" s="34"/>
      <c r="AC301" s="34"/>
      <c r="AD301" s="34"/>
      <c r="AE301" s="34"/>
      <c r="AR301" s="200" t="s">
        <v>150</v>
      </c>
      <c r="AT301" s="200" t="s">
        <v>147</v>
      </c>
      <c r="AU301" s="200" t="s">
        <v>85</v>
      </c>
      <c r="AY301" s="17" t="s">
        <v>145</v>
      </c>
      <c r="BE301" s="201">
        <f>IF(N301="základní",J301,0)</f>
        <v>0</v>
      </c>
      <c r="BF301" s="201">
        <f>IF(N301="snížená",J301,0)</f>
        <v>0</v>
      </c>
      <c r="BG301" s="201">
        <f>IF(N301="zákl. přenesená",J301,0)</f>
        <v>0</v>
      </c>
      <c r="BH301" s="201">
        <f>IF(N301="sníž. přenesená",J301,0)</f>
        <v>0</v>
      </c>
      <c r="BI301" s="201">
        <f>IF(N301="nulová",J301,0)</f>
        <v>0</v>
      </c>
      <c r="BJ301" s="17" t="s">
        <v>83</v>
      </c>
      <c r="BK301" s="201">
        <f>ROUND(I301*H301,2)</f>
        <v>0</v>
      </c>
      <c r="BL301" s="17" t="s">
        <v>151</v>
      </c>
      <c r="BM301" s="200" t="s">
        <v>655</v>
      </c>
    </row>
    <row r="302" spans="1:65" s="14" customFormat="1">
      <c r="B302" s="219"/>
      <c r="C302" s="220"/>
      <c r="D302" s="210" t="s">
        <v>191</v>
      </c>
      <c r="E302" s="221" t="s">
        <v>1</v>
      </c>
      <c r="F302" s="222" t="s">
        <v>656</v>
      </c>
      <c r="G302" s="220"/>
      <c r="H302" s="223">
        <v>229</v>
      </c>
      <c r="I302" s="224"/>
      <c r="J302" s="220"/>
      <c r="K302" s="220"/>
      <c r="L302" s="225"/>
      <c r="M302" s="226"/>
      <c r="N302" s="227"/>
      <c r="O302" s="227"/>
      <c r="P302" s="227"/>
      <c r="Q302" s="227"/>
      <c r="R302" s="227"/>
      <c r="S302" s="227"/>
      <c r="T302" s="228"/>
      <c r="AT302" s="229" t="s">
        <v>191</v>
      </c>
      <c r="AU302" s="229" t="s">
        <v>85</v>
      </c>
      <c r="AV302" s="14" t="s">
        <v>85</v>
      </c>
      <c r="AW302" s="14" t="s">
        <v>32</v>
      </c>
      <c r="AX302" s="14" t="s">
        <v>83</v>
      </c>
      <c r="AY302" s="229" t="s">
        <v>145</v>
      </c>
    </row>
    <row r="303" spans="1:65" s="12" customFormat="1" ht="22.9" customHeight="1">
      <c r="B303" s="171"/>
      <c r="C303" s="172"/>
      <c r="D303" s="173" t="s">
        <v>74</v>
      </c>
      <c r="E303" s="185" t="s">
        <v>151</v>
      </c>
      <c r="F303" s="185" t="s">
        <v>657</v>
      </c>
      <c r="G303" s="172"/>
      <c r="H303" s="172"/>
      <c r="I303" s="175"/>
      <c r="J303" s="186">
        <f>BK303</f>
        <v>0</v>
      </c>
      <c r="K303" s="172"/>
      <c r="L303" s="177"/>
      <c r="M303" s="178"/>
      <c r="N303" s="179"/>
      <c r="O303" s="179"/>
      <c r="P303" s="180">
        <f>SUM(P304:P307)</f>
        <v>0</v>
      </c>
      <c r="Q303" s="179"/>
      <c r="R303" s="180">
        <f>SUM(R304:R307)</f>
        <v>0</v>
      </c>
      <c r="S303" s="179"/>
      <c r="T303" s="181">
        <f>SUM(T304:T307)</f>
        <v>0</v>
      </c>
      <c r="AR303" s="182" t="s">
        <v>83</v>
      </c>
      <c r="AT303" s="183" t="s">
        <v>74</v>
      </c>
      <c r="AU303" s="183" t="s">
        <v>83</v>
      </c>
      <c r="AY303" s="182" t="s">
        <v>145</v>
      </c>
      <c r="BK303" s="184">
        <f>SUM(BK304:BK307)</f>
        <v>0</v>
      </c>
    </row>
    <row r="304" spans="1:65" s="2" customFormat="1" ht="14.45" customHeight="1">
      <c r="A304" s="34"/>
      <c r="B304" s="35"/>
      <c r="C304" s="241" t="s">
        <v>658</v>
      </c>
      <c r="D304" s="241" t="s">
        <v>218</v>
      </c>
      <c r="E304" s="242" t="s">
        <v>659</v>
      </c>
      <c r="F304" s="243" t="s">
        <v>660</v>
      </c>
      <c r="G304" s="244" t="s">
        <v>241</v>
      </c>
      <c r="H304" s="245">
        <v>43.09</v>
      </c>
      <c r="I304" s="246"/>
      <c r="J304" s="247">
        <f>ROUND(I304*H304,2)</f>
        <v>0</v>
      </c>
      <c r="K304" s="248"/>
      <c r="L304" s="39"/>
      <c r="M304" s="249" t="s">
        <v>1</v>
      </c>
      <c r="N304" s="250" t="s">
        <v>40</v>
      </c>
      <c r="O304" s="71"/>
      <c r="P304" s="198">
        <f>O304*H304</f>
        <v>0</v>
      </c>
      <c r="Q304" s="198">
        <v>0</v>
      </c>
      <c r="R304" s="198">
        <f>Q304*H304</f>
        <v>0</v>
      </c>
      <c r="S304" s="198">
        <v>0</v>
      </c>
      <c r="T304" s="199">
        <f>S304*H304</f>
        <v>0</v>
      </c>
      <c r="U304" s="34"/>
      <c r="V304" s="34"/>
      <c r="W304" s="34"/>
      <c r="X304" s="34"/>
      <c r="Y304" s="34"/>
      <c r="Z304" s="34"/>
      <c r="AA304" s="34"/>
      <c r="AB304" s="34"/>
      <c r="AC304" s="34"/>
      <c r="AD304" s="34"/>
      <c r="AE304" s="34"/>
      <c r="AR304" s="200" t="s">
        <v>151</v>
      </c>
      <c r="AT304" s="200" t="s">
        <v>218</v>
      </c>
      <c r="AU304" s="200" t="s">
        <v>85</v>
      </c>
      <c r="AY304" s="17" t="s">
        <v>145</v>
      </c>
      <c r="BE304" s="201">
        <f>IF(N304="základní",J304,0)</f>
        <v>0</v>
      </c>
      <c r="BF304" s="201">
        <f>IF(N304="snížená",J304,0)</f>
        <v>0</v>
      </c>
      <c r="BG304" s="201">
        <f>IF(N304="zákl. přenesená",J304,0)</f>
        <v>0</v>
      </c>
      <c r="BH304" s="201">
        <f>IF(N304="sníž. přenesená",J304,0)</f>
        <v>0</v>
      </c>
      <c r="BI304" s="201">
        <f>IF(N304="nulová",J304,0)</f>
        <v>0</v>
      </c>
      <c r="BJ304" s="17" t="s">
        <v>83</v>
      </c>
      <c r="BK304" s="201">
        <f>ROUND(I304*H304,2)</f>
        <v>0</v>
      </c>
      <c r="BL304" s="17" t="s">
        <v>151</v>
      </c>
      <c r="BM304" s="200" t="s">
        <v>661</v>
      </c>
    </row>
    <row r="305" spans="1:65" s="14" customFormat="1">
      <c r="B305" s="219"/>
      <c r="C305" s="220"/>
      <c r="D305" s="210" t="s">
        <v>191</v>
      </c>
      <c r="E305" s="221" t="s">
        <v>1</v>
      </c>
      <c r="F305" s="222" t="s">
        <v>662</v>
      </c>
      <c r="G305" s="220"/>
      <c r="H305" s="223">
        <v>35.44</v>
      </c>
      <c r="I305" s="224"/>
      <c r="J305" s="220"/>
      <c r="K305" s="220"/>
      <c r="L305" s="225"/>
      <c r="M305" s="226"/>
      <c r="N305" s="227"/>
      <c r="O305" s="227"/>
      <c r="P305" s="227"/>
      <c r="Q305" s="227"/>
      <c r="R305" s="227"/>
      <c r="S305" s="227"/>
      <c r="T305" s="228"/>
      <c r="AT305" s="229" t="s">
        <v>191</v>
      </c>
      <c r="AU305" s="229" t="s">
        <v>85</v>
      </c>
      <c r="AV305" s="14" t="s">
        <v>85</v>
      </c>
      <c r="AW305" s="14" t="s">
        <v>32</v>
      </c>
      <c r="AX305" s="14" t="s">
        <v>75</v>
      </c>
      <c r="AY305" s="229" t="s">
        <v>145</v>
      </c>
    </row>
    <row r="306" spans="1:65" s="14" customFormat="1">
      <c r="B306" s="219"/>
      <c r="C306" s="220"/>
      <c r="D306" s="210" t="s">
        <v>191</v>
      </c>
      <c r="E306" s="221" t="s">
        <v>1</v>
      </c>
      <c r="F306" s="222" t="s">
        <v>663</v>
      </c>
      <c r="G306" s="220"/>
      <c r="H306" s="223">
        <v>7.65</v>
      </c>
      <c r="I306" s="224"/>
      <c r="J306" s="220"/>
      <c r="K306" s="220"/>
      <c r="L306" s="225"/>
      <c r="M306" s="226"/>
      <c r="N306" s="227"/>
      <c r="O306" s="227"/>
      <c r="P306" s="227"/>
      <c r="Q306" s="227"/>
      <c r="R306" s="227"/>
      <c r="S306" s="227"/>
      <c r="T306" s="228"/>
      <c r="AT306" s="229" t="s">
        <v>191</v>
      </c>
      <c r="AU306" s="229" t="s">
        <v>85</v>
      </c>
      <c r="AV306" s="14" t="s">
        <v>85</v>
      </c>
      <c r="AW306" s="14" t="s">
        <v>32</v>
      </c>
      <c r="AX306" s="14" t="s">
        <v>75</v>
      </c>
      <c r="AY306" s="229" t="s">
        <v>145</v>
      </c>
    </row>
    <row r="307" spans="1:65" s="15" customFormat="1">
      <c r="B307" s="230"/>
      <c r="C307" s="231"/>
      <c r="D307" s="210" t="s">
        <v>191</v>
      </c>
      <c r="E307" s="232" t="s">
        <v>1</v>
      </c>
      <c r="F307" s="233" t="s">
        <v>195</v>
      </c>
      <c r="G307" s="231"/>
      <c r="H307" s="234">
        <v>43.09</v>
      </c>
      <c r="I307" s="235"/>
      <c r="J307" s="231"/>
      <c r="K307" s="231"/>
      <c r="L307" s="236"/>
      <c r="M307" s="237"/>
      <c r="N307" s="238"/>
      <c r="O307" s="238"/>
      <c r="P307" s="238"/>
      <c r="Q307" s="238"/>
      <c r="R307" s="238"/>
      <c r="S307" s="238"/>
      <c r="T307" s="239"/>
      <c r="AT307" s="240" t="s">
        <v>191</v>
      </c>
      <c r="AU307" s="240" t="s">
        <v>85</v>
      </c>
      <c r="AV307" s="15" t="s">
        <v>151</v>
      </c>
      <c r="AW307" s="15" t="s">
        <v>32</v>
      </c>
      <c r="AX307" s="15" t="s">
        <v>83</v>
      </c>
      <c r="AY307" s="240" t="s">
        <v>145</v>
      </c>
    </row>
    <row r="308" spans="1:65" s="12" customFormat="1" ht="22.9" customHeight="1">
      <c r="B308" s="171"/>
      <c r="C308" s="172"/>
      <c r="D308" s="173" t="s">
        <v>74</v>
      </c>
      <c r="E308" s="185" t="s">
        <v>144</v>
      </c>
      <c r="F308" s="185" t="s">
        <v>664</v>
      </c>
      <c r="G308" s="172"/>
      <c r="H308" s="172"/>
      <c r="I308" s="175"/>
      <c r="J308" s="186">
        <f>BK308</f>
        <v>0</v>
      </c>
      <c r="K308" s="172"/>
      <c r="L308" s="177"/>
      <c r="M308" s="178"/>
      <c r="N308" s="179"/>
      <c r="O308" s="179"/>
      <c r="P308" s="180">
        <f>SUM(P309:P356)</f>
        <v>0</v>
      </c>
      <c r="Q308" s="179"/>
      <c r="R308" s="180">
        <f>SUM(R309:R356)</f>
        <v>362.61882000000003</v>
      </c>
      <c r="S308" s="179"/>
      <c r="T308" s="181">
        <f>SUM(T309:T356)</f>
        <v>0</v>
      </c>
      <c r="AR308" s="182" t="s">
        <v>83</v>
      </c>
      <c r="AT308" s="183" t="s">
        <v>74</v>
      </c>
      <c r="AU308" s="183" t="s">
        <v>83</v>
      </c>
      <c r="AY308" s="182" t="s">
        <v>145</v>
      </c>
      <c r="BK308" s="184">
        <f>SUM(BK309:BK356)</f>
        <v>0</v>
      </c>
    </row>
    <row r="309" spans="1:65" s="2" customFormat="1" ht="14.45" customHeight="1">
      <c r="A309" s="34"/>
      <c r="B309" s="35"/>
      <c r="C309" s="241" t="s">
        <v>665</v>
      </c>
      <c r="D309" s="241" t="s">
        <v>218</v>
      </c>
      <c r="E309" s="242" t="s">
        <v>666</v>
      </c>
      <c r="F309" s="243" t="s">
        <v>667</v>
      </c>
      <c r="G309" s="244" t="s">
        <v>232</v>
      </c>
      <c r="H309" s="245">
        <v>3394.5</v>
      </c>
      <c r="I309" s="246"/>
      <c r="J309" s="247">
        <f>ROUND(I309*H309,2)</f>
        <v>0</v>
      </c>
      <c r="K309" s="248"/>
      <c r="L309" s="39"/>
      <c r="M309" s="249" t="s">
        <v>1</v>
      </c>
      <c r="N309" s="250" t="s">
        <v>40</v>
      </c>
      <c r="O309" s="71"/>
      <c r="P309" s="198">
        <f>O309*H309</f>
        <v>0</v>
      </c>
      <c r="Q309" s="198">
        <v>0</v>
      </c>
      <c r="R309" s="198">
        <f>Q309*H309</f>
        <v>0</v>
      </c>
      <c r="S309" s="198">
        <v>0</v>
      </c>
      <c r="T309" s="199">
        <f>S309*H309</f>
        <v>0</v>
      </c>
      <c r="U309" s="34"/>
      <c r="V309" s="34"/>
      <c r="W309" s="34"/>
      <c r="X309" s="34"/>
      <c r="Y309" s="34"/>
      <c r="Z309" s="34"/>
      <c r="AA309" s="34"/>
      <c r="AB309" s="34"/>
      <c r="AC309" s="34"/>
      <c r="AD309" s="34"/>
      <c r="AE309" s="34"/>
      <c r="AR309" s="200" t="s">
        <v>151</v>
      </c>
      <c r="AT309" s="200" t="s">
        <v>218</v>
      </c>
      <c r="AU309" s="200" t="s">
        <v>85</v>
      </c>
      <c r="AY309" s="17" t="s">
        <v>145</v>
      </c>
      <c r="BE309" s="201">
        <f>IF(N309="základní",J309,0)</f>
        <v>0</v>
      </c>
      <c r="BF309" s="201">
        <f>IF(N309="snížená",J309,0)</f>
        <v>0</v>
      </c>
      <c r="BG309" s="201">
        <f>IF(N309="zákl. přenesená",J309,0)</f>
        <v>0</v>
      </c>
      <c r="BH309" s="201">
        <f>IF(N309="sníž. přenesená",J309,0)</f>
        <v>0</v>
      </c>
      <c r="BI309" s="201">
        <f>IF(N309="nulová",J309,0)</f>
        <v>0</v>
      </c>
      <c r="BJ309" s="17" t="s">
        <v>83</v>
      </c>
      <c r="BK309" s="201">
        <f>ROUND(I309*H309,2)</f>
        <v>0</v>
      </c>
      <c r="BL309" s="17" t="s">
        <v>151</v>
      </c>
      <c r="BM309" s="200" t="s">
        <v>668</v>
      </c>
    </row>
    <row r="310" spans="1:65" s="14" customFormat="1" ht="22.5">
      <c r="B310" s="219"/>
      <c r="C310" s="220"/>
      <c r="D310" s="210" t="s">
        <v>191</v>
      </c>
      <c r="E310" s="221" t="s">
        <v>1</v>
      </c>
      <c r="F310" s="222" t="s">
        <v>669</v>
      </c>
      <c r="G310" s="220"/>
      <c r="H310" s="223">
        <v>3394.5</v>
      </c>
      <c r="I310" s="224"/>
      <c r="J310" s="220"/>
      <c r="K310" s="220"/>
      <c r="L310" s="225"/>
      <c r="M310" s="226"/>
      <c r="N310" s="227"/>
      <c r="O310" s="227"/>
      <c r="P310" s="227"/>
      <c r="Q310" s="227"/>
      <c r="R310" s="227"/>
      <c r="S310" s="227"/>
      <c r="T310" s="228"/>
      <c r="AT310" s="229" t="s">
        <v>191</v>
      </c>
      <c r="AU310" s="229" t="s">
        <v>85</v>
      </c>
      <c r="AV310" s="14" t="s">
        <v>85</v>
      </c>
      <c r="AW310" s="14" t="s">
        <v>32</v>
      </c>
      <c r="AX310" s="14" t="s">
        <v>83</v>
      </c>
      <c r="AY310" s="229" t="s">
        <v>145</v>
      </c>
    </row>
    <row r="311" spans="1:65" s="2" customFormat="1" ht="14.45" customHeight="1">
      <c r="A311" s="34"/>
      <c r="B311" s="35"/>
      <c r="C311" s="241" t="s">
        <v>670</v>
      </c>
      <c r="D311" s="241" t="s">
        <v>218</v>
      </c>
      <c r="E311" s="242" t="s">
        <v>671</v>
      </c>
      <c r="F311" s="243" t="s">
        <v>672</v>
      </c>
      <c r="G311" s="244" t="s">
        <v>232</v>
      </c>
      <c r="H311" s="245">
        <v>690.7</v>
      </c>
      <c r="I311" s="246"/>
      <c r="J311" s="247">
        <f>ROUND(I311*H311,2)</f>
        <v>0</v>
      </c>
      <c r="K311" s="248"/>
      <c r="L311" s="39"/>
      <c r="M311" s="249" t="s">
        <v>1</v>
      </c>
      <c r="N311" s="250" t="s">
        <v>40</v>
      </c>
      <c r="O311" s="71"/>
      <c r="P311" s="198">
        <f>O311*H311</f>
        <v>0</v>
      </c>
      <c r="Q311" s="198">
        <v>0</v>
      </c>
      <c r="R311" s="198">
        <f>Q311*H311</f>
        <v>0</v>
      </c>
      <c r="S311" s="198">
        <v>0</v>
      </c>
      <c r="T311" s="199">
        <f>S311*H311</f>
        <v>0</v>
      </c>
      <c r="U311" s="34"/>
      <c r="V311" s="34"/>
      <c r="W311" s="34"/>
      <c r="X311" s="34"/>
      <c r="Y311" s="34"/>
      <c r="Z311" s="34"/>
      <c r="AA311" s="34"/>
      <c r="AB311" s="34"/>
      <c r="AC311" s="34"/>
      <c r="AD311" s="34"/>
      <c r="AE311" s="34"/>
      <c r="AR311" s="200" t="s">
        <v>151</v>
      </c>
      <c r="AT311" s="200" t="s">
        <v>218</v>
      </c>
      <c r="AU311" s="200" t="s">
        <v>85</v>
      </c>
      <c r="AY311" s="17" t="s">
        <v>145</v>
      </c>
      <c r="BE311" s="201">
        <f>IF(N311="základní",J311,0)</f>
        <v>0</v>
      </c>
      <c r="BF311" s="201">
        <f>IF(N311="snížená",J311,0)</f>
        <v>0</v>
      </c>
      <c r="BG311" s="201">
        <f>IF(N311="zákl. přenesená",J311,0)</f>
        <v>0</v>
      </c>
      <c r="BH311" s="201">
        <f>IF(N311="sníž. přenesená",J311,0)</f>
        <v>0</v>
      </c>
      <c r="BI311" s="201">
        <f>IF(N311="nulová",J311,0)</f>
        <v>0</v>
      </c>
      <c r="BJ311" s="17" t="s">
        <v>83</v>
      </c>
      <c r="BK311" s="201">
        <f>ROUND(I311*H311,2)</f>
        <v>0</v>
      </c>
      <c r="BL311" s="17" t="s">
        <v>151</v>
      </c>
      <c r="BM311" s="200" t="s">
        <v>673</v>
      </c>
    </row>
    <row r="312" spans="1:65" s="14" customFormat="1">
      <c r="B312" s="219"/>
      <c r="C312" s="220"/>
      <c r="D312" s="210" t="s">
        <v>191</v>
      </c>
      <c r="E312" s="221" t="s">
        <v>1</v>
      </c>
      <c r="F312" s="222" t="s">
        <v>236</v>
      </c>
      <c r="G312" s="220"/>
      <c r="H312" s="223">
        <v>690.7</v>
      </c>
      <c r="I312" s="224"/>
      <c r="J312" s="220"/>
      <c r="K312" s="220"/>
      <c r="L312" s="225"/>
      <c r="M312" s="226"/>
      <c r="N312" s="227"/>
      <c r="O312" s="227"/>
      <c r="P312" s="227"/>
      <c r="Q312" s="227"/>
      <c r="R312" s="227"/>
      <c r="S312" s="227"/>
      <c r="T312" s="228"/>
      <c r="AT312" s="229" t="s">
        <v>191</v>
      </c>
      <c r="AU312" s="229" t="s">
        <v>85</v>
      </c>
      <c r="AV312" s="14" t="s">
        <v>85</v>
      </c>
      <c r="AW312" s="14" t="s">
        <v>32</v>
      </c>
      <c r="AX312" s="14" t="s">
        <v>83</v>
      </c>
      <c r="AY312" s="229" t="s">
        <v>145</v>
      </c>
    </row>
    <row r="313" spans="1:65" s="2" customFormat="1" ht="14.45" customHeight="1">
      <c r="A313" s="34"/>
      <c r="B313" s="35"/>
      <c r="C313" s="241" t="s">
        <v>674</v>
      </c>
      <c r="D313" s="241" t="s">
        <v>218</v>
      </c>
      <c r="E313" s="242" t="s">
        <v>675</v>
      </c>
      <c r="F313" s="243" t="s">
        <v>676</v>
      </c>
      <c r="G313" s="244" t="s">
        <v>232</v>
      </c>
      <c r="H313" s="245">
        <v>4389.6400000000003</v>
      </c>
      <c r="I313" s="246"/>
      <c r="J313" s="247">
        <f>ROUND(I313*H313,2)</f>
        <v>0</v>
      </c>
      <c r="K313" s="248"/>
      <c r="L313" s="39"/>
      <c r="M313" s="249" t="s">
        <v>1</v>
      </c>
      <c r="N313" s="250" t="s">
        <v>40</v>
      </c>
      <c r="O313" s="71"/>
      <c r="P313" s="198">
        <f>O313*H313</f>
        <v>0</v>
      </c>
      <c r="Q313" s="198">
        <v>0</v>
      </c>
      <c r="R313" s="198">
        <f>Q313*H313</f>
        <v>0</v>
      </c>
      <c r="S313" s="198">
        <v>0</v>
      </c>
      <c r="T313" s="199">
        <f>S313*H313</f>
        <v>0</v>
      </c>
      <c r="U313" s="34"/>
      <c r="V313" s="34"/>
      <c r="W313" s="34"/>
      <c r="X313" s="34"/>
      <c r="Y313" s="34"/>
      <c r="Z313" s="34"/>
      <c r="AA313" s="34"/>
      <c r="AB313" s="34"/>
      <c r="AC313" s="34"/>
      <c r="AD313" s="34"/>
      <c r="AE313" s="34"/>
      <c r="AR313" s="200" t="s">
        <v>151</v>
      </c>
      <c r="AT313" s="200" t="s">
        <v>218</v>
      </c>
      <c r="AU313" s="200" t="s">
        <v>85</v>
      </c>
      <c r="AY313" s="17" t="s">
        <v>145</v>
      </c>
      <c r="BE313" s="201">
        <f>IF(N313="základní",J313,0)</f>
        <v>0</v>
      </c>
      <c r="BF313" s="201">
        <f>IF(N313="snížená",J313,0)</f>
        <v>0</v>
      </c>
      <c r="BG313" s="201">
        <f>IF(N313="zákl. přenesená",J313,0)</f>
        <v>0</v>
      </c>
      <c r="BH313" s="201">
        <f>IF(N313="sníž. přenesená",J313,0)</f>
        <v>0</v>
      </c>
      <c r="BI313" s="201">
        <f>IF(N313="nulová",J313,0)</f>
        <v>0</v>
      </c>
      <c r="BJ313" s="17" t="s">
        <v>83</v>
      </c>
      <c r="BK313" s="201">
        <f>ROUND(I313*H313,2)</f>
        <v>0</v>
      </c>
      <c r="BL313" s="17" t="s">
        <v>151</v>
      </c>
      <c r="BM313" s="200" t="s">
        <v>677</v>
      </c>
    </row>
    <row r="314" spans="1:65" s="14" customFormat="1" ht="22.5">
      <c r="B314" s="219"/>
      <c r="C314" s="220"/>
      <c r="D314" s="210" t="s">
        <v>191</v>
      </c>
      <c r="E314" s="221" t="s">
        <v>1</v>
      </c>
      <c r="F314" s="222" t="s">
        <v>678</v>
      </c>
      <c r="G314" s="220"/>
      <c r="H314" s="223">
        <v>4389.6400000000003</v>
      </c>
      <c r="I314" s="224"/>
      <c r="J314" s="220"/>
      <c r="K314" s="220"/>
      <c r="L314" s="225"/>
      <c r="M314" s="226"/>
      <c r="N314" s="227"/>
      <c r="O314" s="227"/>
      <c r="P314" s="227"/>
      <c r="Q314" s="227"/>
      <c r="R314" s="227"/>
      <c r="S314" s="227"/>
      <c r="T314" s="228"/>
      <c r="AT314" s="229" t="s">
        <v>191</v>
      </c>
      <c r="AU314" s="229" t="s">
        <v>85</v>
      </c>
      <c r="AV314" s="14" t="s">
        <v>85</v>
      </c>
      <c r="AW314" s="14" t="s">
        <v>32</v>
      </c>
      <c r="AX314" s="14" t="s">
        <v>83</v>
      </c>
      <c r="AY314" s="229" t="s">
        <v>145</v>
      </c>
    </row>
    <row r="315" spans="1:65" s="2" customFormat="1" ht="24.2" customHeight="1">
      <c r="A315" s="34"/>
      <c r="B315" s="35"/>
      <c r="C315" s="241" t="s">
        <v>679</v>
      </c>
      <c r="D315" s="241" t="s">
        <v>218</v>
      </c>
      <c r="E315" s="242" t="s">
        <v>680</v>
      </c>
      <c r="F315" s="243" t="s">
        <v>681</v>
      </c>
      <c r="G315" s="244" t="s">
        <v>232</v>
      </c>
      <c r="H315" s="245">
        <v>234.1</v>
      </c>
      <c r="I315" s="246"/>
      <c r="J315" s="247">
        <f>ROUND(I315*H315,2)</f>
        <v>0</v>
      </c>
      <c r="K315" s="248"/>
      <c r="L315" s="39"/>
      <c r="M315" s="249" t="s">
        <v>1</v>
      </c>
      <c r="N315" s="250" t="s">
        <v>40</v>
      </c>
      <c r="O315" s="71"/>
      <c r="P315" s="198">
        <f>O315*H315</f>
        <v>0</v>
      </c>
      <c r="Q315" s="198">
        <v>8.4250000000000005E-2</v>
      </c>
      <c r="R315" s="198">
        <f>Q315*H315</f>
        <v>19.722925</v>
      </c>
      <c r="S315" s="198">
        <v>0</v>
      </c>
      <c r="T315" s="199">
        <f>S315*H315</f>
        <v>0</v>
      </c>
      <c r="U315" s="34"/>
      <c r="V315" s="34"/>
      <c r="W315" s="34"/>
      <c r="X315" s="34"/>
      <c r="Y315" s="34"/>
      <c r="Z315" s="34"/>
      <c r="AA315" s="34"/>
      <c r="AB315" s="34"/>
      <c r="AC315" s="34"/>
      <c r="AD315" s="34"/>
      <c r="AE315" s="34"/>
      <c r="AR315" s="200" t="s">
        <v>151</v>
      </c>
      <c r="AT315" s="200" t="s">
        <v>218</v>
      </c>
      <c r="AU315" s="200" t="s">
        <v>85</v>
      </c>
      <c r="AY315" s="17" t="s">
        <v>145</v>
      </c>
      <c r="BE315" s="201">
        <f>IF(N315="základní",J315,0)</f>
        <v>0</v>
      </c>
      <c r="BF315" s="201">
        <f>IF(N315="snížená",J315,0)</f>
        <v>0</v>
      </c>
      <c r="BG315" s="201">
        <f>IF(N315="zákl. přenesená",J315,0)</f>
        <v>0</v>
      </c>
      <c r="BH315" s="201">
        <f>IF(N315="sníž. přenesená",J315,0)</f>
        <v>0</v>
      </c>
      <c r="BI315" s="201">
        <f>IF(N315="nulová",J315,0)</f>
        <v>0</v>
      </c>
      <c r="BJ315" s="17" t="s">
        <v>83</v>
      </c>
      <c r="BK315" s="201">
        <f>ROUND(I315*H315,2)</f>
        <v>0</v>
      </c>
      <c r="BL315" s="17" t="s">
        <v>151</v>
      </c>
      <c r="BM315" s="200" t="s">
        <v>682</v>
      </c>
    </row>
    <row r="316" spans="1:65" s="14" customFormat="1">
      <c r="B316" s="219"/>
      <c r="C316" s="220"/>
      <c r="D316" s="210" t="s">
        <v>191</v>
      </c>
      <c r="E316" s="221" t="s">
        <v>1</v>
      </c>
      <c r="F316" s="222" t="s">
        <v>683</v>
      </c>
      <c r="G316" s="220"/>
      <c r="H316" s="223">
        <v>234.1</v>
      </c>
      <c r="I316" s="224"/>
      <c r="J316" s="220"/>
      <c r="K316" s="220"/>
      <c r="L316" s="225"/>
      <c r="M316" s="226"/>
      <c r="N316" s="227"/>
      <c r="O316" s="227"/>
      <c r="P316" s="227"/>
      <c r="Q316" s="227"/>
      <c r="R316" s="227"/>
      <c r="S316" s="227"/>
      <c r="T316" s="228"/>
      <c r="AT316" s="229" t="s">
        <v>191</v>
      </c>
      <c r="AU316" s="229" t="s">
        <v>85</v>
      </c>
      <c r="AV316" s="14" t="s">
        <v>85</v>
      </c>
      <c r="AW316" s="14" t="s">
        <v>32</v>
      </c>
      <c r="AX316" s="14" t="s">
        <v>83</v>
      </c>
      <c r="AY316" s="229" t="s">
        <v>145</v>
      </c>
    </row>
    <row r="317" spans="1:65" s="2" customFormat="1" ht="24.2" customHeight="1">
      <c r="A317" s="34"/>
      <c r="B317" s="35"/>
      <c r="C317" s="241" t="s">
        <v>684</v>
      </c>
      <c r="D317" s="241" t="s">
        <v>218</v>
      </c>
      <c r="E317" s="242" t="s">
        <v>685</v>
      </c>
      <c r="F317" s="243" t="s">
        <v>686</v>
      </c>
      <c r="G317" s="244" t="s">
        <v>232</v>
      </c>
      <c r="H317" s="245">
        <v>690.7</v>
      </c>
      <c r="I317" s="246"/>
      <c r="J317" s="247">
        <f>ROUND(I317*H317,2)</f>
        <v>0</v>
      </c>
      <c r="K317" s="248"/>
      <c r="L317" s="39"/>
      <c r="M317" s="249" t="s">
        <v>1</v>
      </c>
      <c r="N317" s="250" t="s">
        <v>40</v>
      </c>
      <c r="O317" s="71"/>
      <c r="P317" s="198">
        <f>O317*H317</f>
        <v>0</v>
      </c>
      <c r="Q317" s="198">
        <v>8.5650000000000004E-2</v>
      </c>
      <c r="R317" s="198">
        <f>Q317*H317</f>
        <v>59.158455000000004</v>
      </c>
      <c r="S317" s="198">
        <v>0</v>
      </c>
      <c r="T317" s="199">
        <f>S317*H317</f>
        <v>0</v>
      </c>
      <c r="U317" s="34"/>
      <c r="V317" s="34"/>
      <c r="W317" s="34"/>
      <c r="X317" s="34"/>
      <c r="Y317" s="34"/>
      <c r="Z317" s="34"/>
      <c r="AA317" s="34"/>
      <c r="AB317" s="34"/>
      <c r="AC317" s="34"/>
      <c r="AD317" s="34"/>
      <c r="AE317" s="34"/>
      <c r="AR317" s="200" t="s">
        <v>151</v>
      </c>
      <c r="AT317" s="200" t="s">
        <v>218</v>
      </c>
      <c r="AU317" s="200" t="s">
        <v>85</v>
      </c>
      <c r="AY317" s="17" t="s">
        <v>145</v>
      </c>
      <c r="BE317" s="201">
        <f>IF(N317="základní",J317,0)</f>
        <v>0</v>
      </c>
      <c r="BF317" s="201">
        <f>IF(N317="snížená",J317,0)</f>
        <v>0</v>
      </c>
      <c r="BG317" s="201">
        <f>IF(N317="zákl. přenesená",J317,0)</f>
        <v>0</v>
      </c>
      <c r="BH317" s="201">
        <f>IF(N317="sníž. přenesená",J317,0)</f>
        <v>0</v>
      </c>
      <c r="BI317" s="201">
        <f>IF(N317="nulová",J317,0)</f>
        <v>0</v>
      </c>
      <c r="BJ317" s="17" t="s">
        <v>83</v>
      </c>
      <c r="BK317" s="201">
        <f>ROUND(I317*H317,2)</f>
        <v>0</v>
      </c>
      <c r="BL317" s="17" t="s">
        <v>151</v>
      </c>
      <c r="BM317" s="200" t="s">
        <v>687</v>
      </c>
    </row>
    <row r="318" spans="1:65" s="14" customFormat="1">
      <c r="B318" s="219"/>
      <c r="C318" s="220"/>
      <c r="D318" s="210" t="s">
        <v>191</v>
      </c>
      <c r="E318" s="221" t="s">
        <v>1</v>
      </c>
      <c r="F318" s="222" t="s">
        <v>236</v>
      </c>
      <c r="G318" s="220"/>
      <c r="H318" s="223">
        <v>690.7</v>
      </c>
      <c r="I318" s="224"/>
      <c r="J318" s="220"/>
      <c r="K318" s="220"/>
      <c r="L318" s="225"/>
      <c r="M318" s="226"/>
      <c r="N318" s="227"/>
      <c r="O318" s="227"/>
      <c r="P318" s="227"/>
      <c r="Q318" s="227"/>
      <c r="R318" s="227"/>
      <c r="S318" s="227"/>
      <c r="T318" s="228"/>
      <c r="AT318" s="229" t="s">
        <v>191</v>
      </c>
      <c r="AU318" s="229" t="s">
        <v>85</v>
      </c>
      <c r="AV318" s="14" t="s">
        <v>85</v>
      </c>
      <c r="AW318" s="14" t="s">
        <v>32</v>
      </c>
      <c r="AX318" s="14" t="s">
        <v>83</v>
      </c>
      <c r="AY318" s="229" t="s">
        <v>145</v>
      </c>
    </row>
    <row r="319" spans="1:65" s="2" customFormat="1" ht="24.2" customHeight="1">
      <c r="A319" s="34"/>
      <c r="B319" s="35"/>
      <c r="C319" s="241" t="s">
        <v>688</v>
      </c>
      <c r="D319" s="241" t="s">
        <v>218</v>
      </c>
      <c r="E319" s="242" t="s">
        <v>689</v>
      </c>
      <c r="F319" s="243" t="s">
        <v>690</v>
      </c>
      <c r="G319" s="244" t="s">
        <v>232</v>
      </c>
      <c r="H319" s="245">
        <v>253.6</v>
      </c>
      <c r="I319" s="246"/>
      <c r="J319" s="247">
        <f>ROUND(I319*H319,2)</f>
        <v>0</v>
      </c>
      <c r="K319" s="248"/>
      <c r="L319" s="39"/>
      <c r="M319" s="249" t="s">
        <v>1</v>
      </c>
      <c r="N319" s="250" t="s">
        <v>40</v>
      </c>
      <c r="O319" s="71"/>
      <c r="P319" s="198">
        <f>O319*H319</f>
        <v>0</v>
      </c>
      <c r="Q319" s="198">
        <v>0.10100000000000001</v>
      </c>
      <c r="R319" s="198">
        <f>Q319*H319</f>
        <v>25.613600000000002</v>
      </c>
      <c r="S319" s="198">
        <v>0</v>
      </c>
      <c r="T319" s="199">
        <f>S319*H319</f>
        <v>0</v>
      </c>
      <c r="U319" s="34"/>
      <c r="V319" s="34"/>
      <c r="W319" s="34"/>
      <c r="X319" s="34"/>
      <c r="Y319" s="34"/>
      <c r="Z319" s="34"/>
      <c r="AA319" s="34"/>
      <c r="AB319" s="34"/>
      <c r="AC319" s="34"/>
      <c r="AD319" s="34"/>
      <c r="AE319" s="34"/>
      <c r="AR319" s="200" t="s">
        <v>151</v>
      </c>
      <c r="AT319" s="200" t="s">
        <v>218</v>
      </c>
      <c r="AU319" s="200" t="s">
        <v>85</v>
      </c>
      <c r="AY319" s="17" t="s">
        <v>145</v>
      </c>
      <c r="BE319" s="201">
        <f>IF(N319="základní",J319,0)</f>
        <v>0</v>
      </c>
      <c r="BF319" s="201">
        <f>IF(N319="snížená",J319,0)</f>
        <v>0</v>
      </c>
      <c r="BG319" s="201">
        <f>IF(N319="zákl. přenesená",J319,0)</f>
        <v>0</v>
      </c>
      <c r="BH319" s="201">
        <f>IF(N319="sníž. přenesená",J319,0)</f>
        <v>0</v>
      </c>
      <c r="BI319" s="201">
        <f>IF(N319="nulová",J319,0)</f>
        <v>0</v>
      </c>
      <c r="BJ319" s="17" t="s">
        <v>83</v>
      </c>
      <c r="BK319" s="201">
        <f>ROUND(I319*H319,2)</f>
        <v>0</v>
      </c>
      <c r="BL319" s="17" t="s">
        <v>151</v>
      </c>
      <c r="BM319" s="200" t="s">
        <v>691</v>
      </c>
    </row>
    <row r="320" spans="1:65" s="14" customFormat="1">
      <c r="B320" s="219"/>
      <c r="C320" s="220"/>
      <c r="D320" s="210" t="s">
        <v>191</v>
      </c>
      <c r="E320" s="221" t="s">
        <v>1</v>
      </c>
      <c r="F320" s="222" t="s">
        <v>692</v>
      </c>
      <c r="G320" s="220"/>
      <c r="H320" s="223">
        <v>253.6</v>
      </c>
      <c r="I320" s="224"/>
      <c r="J320" s="220"/>
      <c r="K320" s="220"/>
      <c r="L320" s="225"/>
      <c r="M320" s="226"/>
      <c r="N320" s="227"/>
      <c r="O320" s="227"/>
      <c r="P320" s="227"/>
      <c r="Q320" s="227"/>
      <c r="R320" s="227"/>
      <c r="S320" s="227"/>
      <c r="T320" s="228"/>
      <c r="AT320" s="229" t="s">
        <v>191</v>
      </c>
      <c r="AU320" s="229" t="s">
        <v>85</v>
      </c>
      <c r="AV320" s="14" t="s">
        <v>85</v>
      </c>
      <c r="AW320" s="14" t="s">
        <v>32</v>
      </c>
      <c r="AX320" s="14" t="s">
        <v>83</v>
      </c>
      <c r="AY320" s="229" t="s">
        <v>145</v>
      </c>
    </row>
    <row r="321" spans="1:65" s="2" customFormat="1" ht="24.2" customHeight="1">
      <c r="A321" s="34"/>
      <c r="B321" s="35"/>
      <c r="C321" s="241" t="s">
        <v>693</v>
      </c>
      <c r="D321" s="241" t="s">
        <v>218</v>
      </c>
      <c r="E321" s="242" t="s">
        <v>694</v>
      </c>
      <c r="F321" s="243" t="s">
        <v>695</v>
      </c>
      <c r="G321" s="244" t="s">
        <v>232</v>
      </c>
      <c r="H321" s="245">
        <v>2906.8</v>
      </c>
      <c r="I321" s="246"/>
      <c r="J321" s="247">
        <f>ROUND(I321*H321,2)</f>
        <v>0</v>
      </c>
      <c r="K321" s="248"/>
      <c r="L321" s="39"/>
      <c r="M321" s="249" t="s">
        <v>1</v>
      </c>
      <c r="N321" s="250" t="s">
        <v>40</v>
      </c>
      <c r="O321" s="71"/>
      <c r="P321" s="198">
        <f>O321*H321</f>
        <v>0</v>
      </c>
      <c r="Q321" s="198">
        <v>8.8800000000000004E-2</v>
      </c>
      <c r="R321" s="198">
        <f>Q321*H321</f>
        <v>258.12384000000003</v>
      </c>
      <c r="S321" s="198">
        <v>0</v>
      </c>
      <c r="T321" s="199">
        <f>S321*H321</f>
        <v>0</v>
      </c>
      <c r="U321" s="34"/>
      <c r="V321" s="34"/>
      <c r="W321" s="34"/>
      <c r="X321" s="34"/>
      <c r="Y321" s="34"/>
      <c r="Z321" s="34"/>
      <c r="AA321" s="34"/>
      <c r="AB321" s="34"/>
      <c r="AC321" s="34"/>
      <c r="AD321" s="34"/>
      <c r="AE321" s="34"/>
      <c r="AR321" s="200" t="s">
        <v>151</v>
      </c>
      <c r="AT321" s="200" t="s">
        <v>218</v>
      </c>
      <c r="AU321" s="200" t="s">
        <v>85</v>
      </c>
      <c r="AY321" s="17" t="s">
        <v>145</v>
      </c>
      <c r="BE321" s="201">
        <f>IF(N321="základní",J321,0)</f>
        <v>0</v>
      </c>
      <c r="BF321" s="201">
        <f>IF(N321="snížená",J321,0)</f>
        <v>0</v>
      </c>
      <c r="BG321" s="201">
        <f>IF(N321="zákl. přenesená",J321,0)</f>
        <v>0</v>
      </c>
      <c r="BH321" s="201">
        <f>IF(N321="sníž. přenesená",J321,0)</f>
        <v>0</v>
      </c>
      <c r="BI321" s="201">
        <f>IF(N321="nulová",J321,0)</f>
        <v>0</v>
      </c>
      <c r="BJ321" s="17" t="s">
        <v>83</v>
      </c>
      <c r="BK321" s="201">
        <f>ROUND(I321*H321,2)</f>
        <v>0</v>
      </c>
      <c r="BL321" s="17" t="s">
        <v>151</v>
      </c>
      <c r="BM321" s="200" t="s">
        <v>696</v>
      </c>
    </row>
    <row r="322" spans="1:65" s="14" customFormat="1">
      <c r="B322" s="219"/>
      <c r="C322" s="220"/>
      <c r="D322" s="210" t="s">
        <v>191</v>
      </c>
      <c r="E322" s="221" t="s">
        <v>1</v>
      </c>
      <c r="F322" s="222" t="s">
        <v>243</v>
      </c>
      <c r="G322" s="220"/>
      <c r="H322" s="223">
        <v>2906.8</v>
      </c>
      <c r="I322" s="224"/>
      <c r="J322" s="220"/>
      <c r="K322" s="220"/>
      <c r="L322" s="225"/>
      <c r="M322" s="226"/>
      <c r="N322" s="227"/>
      <c r="O322" s="227"/>
      <c r="P322" s="227"/>
      <c r="Q322" s="227"/>
      <c r="R322" s="227"/>
      <c r="S322" s="227"/>
      <c r="T322" s="228"/>
      <c r="AT322" s="229" t="s">
        <v>191</v>
      </c>
      <c r="AU322" s="229" t="s">
        <v>85</v>
      </c>
      <c r="AV322" s="14" t="s">
        <v>85</v>
      </c>
      <c r="AW322" s="14" t="s">
        <v>32</v>
      </c>
      <c r="AX322" s="14" t="s">
        <v>83</v>
      </c>
      <c r="AY322" s="229" t="s">
        <v>145</v>
      </c>
    </row>
    <row r="323" spans="1:65" s="2" customFormat="1" ht="24.2" customHeight="1">
      <c r="A323" s="34"/>
      <c r="B323" s="35"/>
      <c r="C323" s="187" t="s">
        <v>697</v>
      </c>
      <c r="D323" s="187" t="s">
        <v>147</v>
      </c>
      <c r="E323" s="188" t="s">
        <v>698</v>
      </c>
      <c r="F323" s="189" t="s">
        <v>699</v>
      </c>
      <c r="G323" s="190" t="s">
        <v>232</v>
      </c>
      <c r="H323" s="191">
        <v>725.23500000000001</v>
      </c>
      <c r="I323" s="192"/>
      <c r="J323" s="193">
        <f>ROUND(I323*H323,2)</f>
        <v>0</v>
      </c>
      <c r="K323" s="194"/>
      <c r="L323" s="195"/>
      <c r="M323" s="196" t="s">
        <v>1</v>
      </c>
      <c r="N323" s="197" t="s">
        <v>40</v>
      </c>
      <c r="O323" s="71"/>
      <c r="P323" s="198">
        <f>O323*H323</f>
        <v>0</v>
      </c>
      <c r="Q323" s="198">
        <v>0</v>
      </c>
      <c r="R323" s="198">
        <f>Q323*H323</f>
        <v>0</v>
      </c>
      <c r="S323" s="198">
        <v>0</v>
      </c>
      <c r="T323" s="199">
        <f>S323*H323</f>
        <v>0</v>
      </c>
      <c r="U323" s="34"/>
      <c r="V323" s="34"/>
      <c r="W323" s="34"/>
      <c r="X323" s="34"/>
      <c r="Y323" s="34"/>
      <c r="Z323" s="34"/>
      <c r="AA323" s="34"/>
      <c r="AB323" s="34"/>
      <c r="AC323" s="34"/>
      <c r="AD323" s="34"/>
      <c r="AE323" s="34"/>
      <c r="AR323" s="200" t="s">
        <v>150</v>
      </c>
      <c r="AT323" s="200" t="s">
        <v>147</v>
      </c>
      <c r="AU323" s="200" t="s">
        <v>85</v>
      </c>
      <c r="AY323" s="17" t="s">
        <v>145</v>
      </c>
      <c r="BE323" s="201">
        <f>IF(N323="základní",J323,0)</f>
        <v>0</v>
      </c>
      <c r="BF323" s="201">
        <f>IF(N323="snížená",J323,0)</f>
        <v>0</v>
      </c>
      <c r="BG323" s="201">
        <f>IF(N323="zákl. přenesená",J323,0)</f>
        <v>0</v>
      </c>
      <c r="BH323" s="201">
        <f>IF(N323="sníž. přenesená",J323,0)</f>
        <v>0</v>
      </c>
      <c r="BI323" s="201">
        <f>IF(N323="nulová",J323,0)</f>
        <v>0</v>
      </c>
      <c r="BJ323" s="17" t="s">
        <v>83</v>
      </c>
      <c r="BK323" s="201">
        <f>ROUND(I323*H323,2)</f>
        <v>0</v>
      </c>
      <c r="BL323" s="17" t="s">
        <v>151</v>
      </c>
      <c r="BM323" s="200" t="s">
        <v>700</v>
      </c>
    </row>
    <row r="324" spans="1:65" s="13" customFormat="1">
      <c r="B324" s="208"/>
      <c r="C324" s="209"/>
      <c r="D324" s="210" t="s">
        <v>191</v>
      </c>
      <c r="E324" s="211" t="s">
        <v>1</v>
      </c>
      <c r="F324" s="212" t="s">
        <v>454</v>
      </c>
      <c r="G324" s="209"/>
      <c r="H324" s="211" t="s">
        <v>1</v>
      </c>
      <c r="I324" s="213"/>
      <c r="J324" s="209"/>
      <c r="K324" s="209"/>
      <c r="L324" s="214"/>
      <c r="M324" s="215"/>
      <c r="N324" s="216"/>
      <c r="O324" s="216"/>
      <c r="P324" s="216"/>
      <c r="Q324" s="216"/>
      <c r="R324" s="216"/>
      <c r="S324" s="216"/>
      <c r="T324" s="217"/>
      <c r="AT324" s="218" t="s">
        <v>191</v>
      </c>
      <c r="AU324" s="218" t="s">
        <v>85</v>
      </c>
      <c r="AV324" s="13" t="s">
        <v>83</v>
      </c>
      <c r="AW324" s="13" t="s">
        <v>32</v>
      </c>
      <c r="AX324" s="13" t="s">
        <v>75</v>
      </c>
      <c r="AY324" s="218" t="s">
        <v>145</v>
      </c>
    </row>
    <row r="325" spans="1:65" s="13" customFormat="1">
      <c r="B325" s="208"/>
      <c r="C325" s="209"/>
      <c r="D325" s="210" t="s">
        <v>191</v>
      </c>
      <c r="E325" s="211" t="s">
        <v>1</v>
      </c>
      <c r="F325" s="212" t="s">
        <v>701</v>
      </c>
      <c r="G325" s="209"/>
      <c r="H325" s="211" t="s">
        <v>1</v>
      </c>
      <c r="I325" s="213"/>
      <c r="J325" s="209"/>
      <c r="K325" s="209"/>
      <c r="L325" s="214"/>
      <c r="M325" s="215"/>
      <c r="N325" s="216"/>
      <c r="O325" s="216"/>
      <c r="P325" s="216"/>
      <c r="Q325" s="216"/>
      <c r="R325" s="216"/>
      <c r="S325" s="216"/>
      <c r="T325" s="217"/>
      <c r="AT325" s="218" t="s">
        <v>191</v>
      </c>
      <c r="AU325" s="218" t="s">
        <v>85</v>
      </c>
      <c r="AV325" s="13" t="s">
        <v>83</v>
      </c>
      <c r="AW325" s="13" t="s">
        <v>32</v>
      </c>
      <c r="AX325" s="13" t="s">
        <v>75</v>
      </c>
      <c r="AY325" s="218" t="s">
        <v>145</v>
      </c>
    </row>
    <row r="326" spans="1:65" s="14" customFormat="1">
      <c r="B326" s="219"/>
      <c r="C326" s="220"/>
      <c r="D326" s="210" t="s">
        <v>191</v>
      </c>
      <c r="E326" s="221" t="s">
        <v>236</v>
      </c>
      <c r="F326" s="222" t="s">
        <v>237</v>
      </c>
      <c r="G326" s="220"/>
      <c r="H326" s="223">
        <v>690.7</v>
      </c>
      <c r="I326" s="224"/>
      <c r="J326" s="220"/>
      <c r="K326" s="220"/>
      <c r="L326" s="225"/>
      <c r="M326" s="226"/>
      <c r="N326" s="227"/>
      <c r="O326" s="227"/>
      <c r="P326" s="227"/>
      <c r="Q326" s="227"/>
      <c r="R326" s="227"/>
      <c r="S326" s="227"/>
      <c r="T326" s="228"/>
      <c r="AT326" s="229" t="s">
        <v>191</v>
      </c>
      <c r="AU326" s="229" t="s">
        <v>85</v>
      </c>
      <c r="AV326" s="14" t="s">
        <v>85</v>
      </c>
      <c r="AW326" s="14" t="s">
        <v>32</v>
      </c>
      <c r="AX326" s="14" t="s">
        <v>83</v>
      </c>
      <c r="AY326" s="229" t="s">
        <v>145</v>
      </c>
    </row>
    <row r="327" spans="1:65" s="14" customFormat="1">
      <c r="B327" s="219"/>
      <c r="C327" s="220"/>
      <c r="D327" s="210" t="s">
        <v>191</v>
      </c>
      <c r="E327" s="220"/>
      <c r="F327" s="222" t="s">
        <v>702</v>
      </c>
      <c r="G327" s="220"/>
      <c r="H327" s="223">
        <v>725.23500000000001</v>
      </c>
      <c r="I327" s="224"/>
      <c r="J327" s="220"/>
      <c r="K327" s="220"/>
      <c r="L327" s="225"/>
      <c r="M327" s="226"/>
      <c r="N327" s="227"/>
      <c r="O327" s="227"/>
      <c r="P327" s="227"/>
      <c r="Q327" s="227"/>
      <c r="R327" s="227"/>
      <c r="S327" s="227"/>
      <c r="T327" s="228"/>
      <c r="AT327" s="229" t="s">
        <v>191</v>
      </c>
      <c r="AU327" s="229" t="s">
        <v>85</v>
      </c>
      <c r="AV327" s="14" t="s">
        <v>85</v>
      </c>
      <c r="AW327" s="14" t="s">
        <v>4</v>
      </c>
      <c r="AX327" s="14" t="s">
        <v>83</v>
      </c>
      <c r="AY327" s="229" t="s">
        <v>145</v>
      </c>
    </row>
    <row r="328" spans="1:65" s="2" customFormat="1" ht="14.45" customHeight="1">
      <c r="A328" s="34"/>
      <c r="B328" s="35"/>
      <c r="C328" s="187" t="s">
        <v>703</v>
      </c>
      <c r="D328" s="187" t="s">
        <v>147</v>
      </c>
      <c r="E328" s="188" t="s">
        <v>704</v>
      </c>
      <c r="F328" s="189" t="s">
        <v>705</v>
      </c>
      <c r="G328" s="190" t="s">
        <v>232</v>
      </c>
      <c r="H328" s="191">
        <v>3052.14</v>
      </c>
      <c r="I328" s="192"/>
      <c r="J328" s="193">
        <f>ROUND(I328*H328,2)</f>
        <v>0</v>
      </c>
      <c r="K328" s="194"/>
      <c r="L328" s="195"/>
      <c r="M328" s="196" t="s">
        <v>1</v>
      </c>
      <c r="N328" s="197" t="s">
        <v>40</v>
      </c>
      <c r="O328" s="71"/>
      <c r="P328" s="198">
        <f>O328*H328</f>
        <v>0</v>
      </c>
      <c r="Q328" s="198">
        <v>0</v>
      </c>
      <c r="R328" s="198">
        <f>Q328*H328</f>
        <v>0</v>
      </c>
      <c r="S328" s="198">
        <v>0</v>
      </c>
      <c r="T328" s="199">
        <f>S328*H328</f>
        <v>0</v>
      </c>
      <c r="U328" s="34"/>
      <c r="V328" s="34"/>
      <c r="W328" s="34"/>
      <c r="X328" s="34"/>
      <c r="Y328" s="34"/>
      <c r="Z328" s="34"/>
      <c r="AA328" s="34"/>
      <c r="AB328" s="34"/>
      <c r="AC328" s="34"/>
      <c r="AD328" s="34"/>
      <c r="AE328" s="34"/>
      <c r="AR328" s="200" t="s">
        <v>150</v>
      </c>
      <c r="AT328" s="200" t="s">
        <v>147</v>
      </c>
      <c r="AU328" s="200" t="s">
        <v>85</v>
      </c>
      <c r="AY328" s="17" t="s">
        <v>145</v>
      </c>
      <c r="BE328" s="201">
        <f>IF(N328="základní",J328,0)</f>
        <v>0</v>
      </c>
      <c r="BF328" s="201">
        <f>IF(N328="snížená",J328,0)</f>
        <v>0</v>
      </c>
      <c r="BG328" s="201">
        <f>IF(N328="zákl. přenesená",J328,0)</f>
        <v>0</v>
      </c>
      <c r="BH328" s="201">
        <f>IF(N328="sníž. přenesená",J328,0)</f>
        <v>0</v>
      </c>
      <c r="BI328" s="201">
        <f>IF(N328="nulová",J328,0)</f>
        <v>0</v>
      </c>
      <c r="BJ328" s="17" t="s">
        <v>83</v>
      </c>
      <c r="BK328" s="201">
        <f>ROUND(I328*H328,2)</f>
        <v>0</v>
      </c>
      <c r="BL328" s="17" t="s">
        <v>151</v>
      </c>
      <c r="BM328" s="200" t="s">
        <v>706</v>
      </c>
    </row>
    <row r="329" spans="1:65" s="13" customFormat="1">
      <c r="B329" s="208"/>
      <c r="C329" s="209"/>
      <c r="D329" s="210" t="s">
        <v>191</v>
      </c>
      <c r="E329" s="211" t="s">
        <v>1</v>
      </c>
      <c r="F329" s="212" t="s">
        <v>454</v>
      </c>
      <c r="G329" s="209"/>
      <c r="H329" s="211" t="s">
        <v>1</v>
      </c>
      <c r="I329" s="213"/>
      <c r="J329" s="209"/>
      <c r="K329" s="209"/>
      <c r="L329" s="214"/>
      <c r="M329" s="215"/>
      <c r="N329" s="216"/>
      <c r="O329" s="216"/>
      <c r="P329" s="216"/>
      <c r="Q329" s="216"/>
      <c r="R329" s="216"/>
      <c r="S329" s="216"/>
      <c r="T329" s="217"/>
      <c r="AT329" s="218" t="s">
        <v>191</v>
      </c>
      <c r="AU329" s="218" t="s">
        <v>85</v>
      </c>
      <c r="AV329" s="13" t="s">
        <v>83</v>
      </c>
      <c r="AW329" s="13" t="s">
        <v>32</v>
      </c>
      <c r="AX329" s="13" t="s">
        <v>75</v>
      </c>
      <c r="AY329" s="218" t="s">
        <v>145</v>
      </c>
    </row>
    <row r="330" spans="1:65" s="13" customFormat="1">
      <c r="B330" s="208"/>
      <c r="C330" s="209"/>
      <c r="D330" s="210" t="s">
        <v>191</v>
      </c>
      <c r="E330" s="211" t="s">
        <v>1</v>
      </c>
      <c r="F330" s="212" t="s">
        <v>701</v>
      </c>
      <c r="G330" s="209"/>
      <c r="H330" s="211" t="s">
        <v>1</v>
      </c>
      <c r="I330" s="213"/>
      <c r="J330" s="209"/>
      <c r="K330" s="209"/>
      <c r="L330" s="214"/>
      <c r="M330" s="215"/>
      <c r="N330" s="216"/>
      <c r="O330" s="216"/>
      <c r="P330" s="216"/>
      <c r="Q330" s="216"/>
      <c r="R330" s="216"/>
      <c r="S330" s="216"/>
      <c r="T330" s="217"/>
      <c r="AT330" s="218" t="s">
        <v>191</v>
      </c>
      <c r="AU330" s="218" t="s">
        <v>85</v>
      </c>
      <c r="AV330" s="13" t="s">
        <v>83</v>
      </c>
      <c r="AW330" s="13" t="s">
        <v>32</v>
      </c>
      <c r="AX330" s="13" t="s">
        <v>75</v>
      </c>
      <c r="AY330" s="218" t="s">
        <v>145</v>
      </c>
    </row>
    <row r="331" spans="1:65" s="14" customFormat="1">
      <c r="B331" s="219"/>
      <c r="C331" s="220"/>
      <c r="D331" s="210" t="s">
        <v>191</v>
      </c>
      <c r="E331" s="221" t="s">
        <v>243</v>
      </c>
      <c r="F331" s="222" t="s">
        <v>244</v>
      </c>
      <c r="G331" s="220"/>
      <c r="H331" s="223">
        <v>2906.8</v>
      </c>
      <c r="I331" s="224"/>
      <c r="J331" s="220"/>
      <c r="K331" s="220"/>
      <c r="L331" s="225"/>
      <c r="M331" s="226"/>
      <c r="N331" s="227"/>
      <c r="O331" s="227"/>
      <c r="P331" s="227"/>
      <c r="Q331" s="227"/>
      <c r="R331" s="227"/>
      <c r="S331" s="227"/>
      <c r="T331" s="228"/>
      <c r="AT331" s="229" t="s">
        <v>191</v>
      </c>
      <c r="AU331" s="229" t="s">
        <v>85</v>
      </c>
      <c r="AV331" s="14" t="s">
        <v>85</v>
      </c>
      <c r="AW331" s="14" t="s">
        <v>32</v>
      </c>
      <c r="AX331" s="14" t="s">
        <v>83</v>
      </c>
      <c r="AY331" s="229" t="s">
        <v>145</v>
      </c>
    </row>
    <row r="332" spans="1:65" s="14" customFormat="1">
      <c r="B332" s="219"/>
      <c r="C332" s="220"/>
      <c r="D332" s="210" t="s">
        <v>191</v>
      </c>
      <c r="E332" s="220"/>
      <c r="F332" s="222" t="s">
        <v>707</v>
      </c>
      <c r="G332" s="220"/>
      <c r="H332" s="223">
        <v>3052.14</v>
      </c>
      <c r="I332" s="224"/>
      <c r="J332" s="220"/>
      <c r="K332" s="220"/>
      <c r="L332" s="225"/>
      <c r="M332" s="226"/>
      <c r="N332" s="227"/>
      <c r="O332" s="227"/>
      <c r="P332" s="227"/>
      <c r="Q332" s="227"/>
      <c r="R332" s="227"/>
      <c r="S332" s="227"/>
      <c r="T332" s="228"/>
      <c r="AT332" s="229" t="s">
        <v>191</v>
      </c>
      <c r="AU332" s="229" t="s">
        <v>85</v>
      </c>
      <c r="AV332" s="14" t="s">
        <v>85</v>
      </c>
      <c r="AW332" s="14" t="s">
        <v>4</v>
      </c>
      <c r="AX332" s="14" t="s">
        <v>83</v>
      </c>
      <c r="AY332" s="229" t="s">
        <v>145</v>
      </c>
    </row>
    <row r="333" spans="1:65" s="2" customFormat="1" ht="24.2" customHeight="1">
      <c r="A333" s="34"/>
      <c r="B333" s="35"/>
      <c r="C333" s="187" t="s">
        <v>708</v>
      </c>
      <c r="D333" s="187" t="s">
        <v>147</v>
      </c>
      <c r="E333" s="188" t="s">
        <v>709</v>
      </c>
      <c r="F333" s="189" t="s">
        <v>710</v>
      </c>
      <c r="G333" s="190" t="s">
        <v>232</v>
      </c>
      <c r="H333" s="191">
        <v>181.7</v>
      </c>
      <c r="I333" s="192"/>
      <c r="J333" s="193">
        <f>ROUND(I333*H333,2)</f>
        <v>0</v>
      </c>
      <c r="K333" s="194"/>
      <c r="L333" s="195"/>
      <c r="M333" s="196" t="s">
        <v>1</v>
      </c>
      <c r="N333" s="197" t="s">
        <v>40</v>
      </c>
      <c r="O333" s="71"/>
      <c r="P333" s="198">
        <f>O333*H333</f>
        <v>0</v>
      </c>
      <c r="Q333" s="198">
        <v>0</v>
      </c>
      <c r="R333" s="198">
        <f>Q333*H333</f>
        <v>0</v>
      </c>
      <c r="S333" s="198">
        <v>0</v>
      </c>
      <c r="T333" s="199">
        <f>S333*H333</f>
        <v>0</v>
      </c>
      <c r="U333" s="34"/>
      <c r="V333" s="34"/>
      <c r="W333" s="34"/>
      <c r="X333" s="34"/>
      <c r="Y333" s="34"/>
      <c r="Z333" s="34"/>
      <c r="AA333" s="34"/>
      <c r="AB333" s="34"/>
      <c r="AC333" s="34"/>
      <c r="AD333" s="34"/>
      <c r="AE333" s="34"/>
      <c r="AR333" s="200" t="s">
        <v>150</v>
      </c>
      <c r="AT333" s="200" t="s">
        <v>147</v>
      </c>
      <c r="AU333" s="200" t="s">
        <v>85</v>
      </c>
      <c r="AY333" s="17" t="s">
        <v>145</v>
      </c>
      <c r="BE333" s="201">
        <f>IF(N333="základní",J333,0)</f>
        <v>0</v>
      </c>
      <c r="BF333" s="201">
        <f>IF(N333="snížená",J333,0)</f>
        <v>0</v>
      </c>
      <c r="BG333" s="201">
        <f>IF(N333="zákl. přenesená",J333,0)</f>
        <v>0</v>
      </c>
      <c r="BH333" s="201">
        <f>IF(N333="sníž. přenesená",J333,0)</f>
        <v>0</v>
      </c>
      <c r="BI333" s="201">
        <f>IF(N333="nulová",J333,0)</f>
        <v>0</v>
      </c>
      <c r="BJ333" s="17" t="s">
        <v>83</v>
      </c>
      <c r="BK333" s="201">
        <f>ROUND(I333*H333,2)</f>
        <v>0</v>
      </c>
      <c r="BL333" s="17" t="s">
        <v>151</v>
      </c>
      <c r="BM333" s="200" t="s">
        <v>711</v>
      </c>
    </row>
    <row r="334" spans="1:65" s="13" customFormat="1">
      <c r="B334" s="208"/>
      <c r="C334" s="209"/>
      <c r="D334" s="210" t="s">
        <v>191</v>
      </c>
      <c r="E334" s="211" t="s">
        <v>1</v>
      </c>
      <c r="F334" s="212" t="s">
        <v>454</v>
      </c>
      <c r="G334" s="209"/>
      <c r="H334" s="211" t="s">
        <v>1</v>
      </c>
      <c r="I334" s="213"/>
      <c r="J334" s="209"/>
      <c r="K334" s="209"/>
      <c r="L334" s="214"/>
      <c r="M334" s="215"/>
      <c r="N334" s="216"/>
      <c r="O334" s="216"/>
      <c r="P334" s="216"/>
      <c r="Q334" s="216"/>
      <c r="R334" s="216"/>
      <c r="S334" s="216"/>
      <c r="T334" s="217"/>
      <c r="AT334" s="218" t="s">
        <v>191</v>
      </c>
      <c r="AU334" s="218" t="s">
        <v>85</v>
      </c>
      <c r="AV334" s="13" t="s">
        <v>83</v>
      </c>
      <c r="AW334" s="13" t="s">
        <v>32</v>
      </c>
      <c r="AX334" s="13" t="s">
        <v>75</v>
      </c>
      <c r="AY334" s="218" t="s">
        <v>145</v>
      </c>
    </row>
    <row r="335" spans="1:65" s="13" customFormat="1">
      <c r="B335" s="208"/>
      <c r="C335" s="209"/>
      <c r="D335" s="210" t="s">
        <v>191</v>
      </c>
      <c r="E335" s="211" t="s">
        <v>1</v>
      </c>
      <c r="F335" s="212" t="s">
        <v>701</v>
      </c>
      <c r="G335" s="209"/>
      <c r="H335" s="211" t="s">
        <v>1</v>
      </c>
      <c r="I335" s="213"/>
      <c r="J335" s="209"/>
      <c r="K335" s="209"/>
      <c r="L335" s="214"/>
      <c r="M335" s="215"/>
      <c r="N335" s="216"/>
      <c r="O335" s="216"/>
      <c r="P335" s="216"/>
      <c r="Q335" s="216"/>
      <c r="R335" s="216"/>
      <c r="S335" s="216"/>
      <c r="T335" s="217"/>
      <c r="AT335" s="218" t="s">
        <v>191</v>
      </c>
      <c r="AU335" s="218" t="s">
        <v>85</v>
      </c>
      <c r="AV335" s="13" t="s">
        <v>83</v>
      </c>
      <c r="AW335" s="13" t="s">
        <v>32</v>
      </c>
      <c r="AX335" s="13" t="s">
        <v>75</v>
      </c>
      <c r="AY335" s="218" t="s">
        <v>145</v>
      </c>
    </row>
    <row r="336" spans="1:65" s="14" customFormat="1">
      <c r="B336" s="219"/>
      <c r="C336" s="220"/>
      <c r="D336" s="210" t="s">
        <v>191</v>
      </c>
      <c r="E336" s="221" t="s">
        <v>245</v>
      </c>
      <c r="F336" s="222" t="s">
        <v>246</v>
      </c>
      <c r="G336" s="220"/>
      <c r="H336" s="223">
        <v>181.7</v>
      </c>
      <c r="I336" s="224"/>
      <c r="J336" s="220"/>
      <c r="K336" s="220"/>
      <c r="L336" s="225"/>
      <c r="M336" s="226"/>
      <c r="N336" s="227"/>
      <c r="O336" s="227"/>
      <c r="P336" s="227"/>
      <c r="Q336" s="227"/>
      <c r="R336" s="227"/>
      <c r="S336" s="227"/>
      <c r="T336" s="228"/>
      <c r="AT336" s="229" t="s">
        <v>191</v>
      </c>
      <c r="AU336" s="229" t="s">
        <v>85</v>
      </c>
      <c r="AV336" s="14" t="s">
        <v>85</v>
      </c>
      <c r="AW336" s="14" t="s">
        <v>32</v>
      </c>
      <c r="AX336" s="14" t="s">
        <v>83</v>
      </c>
      <c r="AY336" s="229" t="s">
        <v>145</v>
      </c>
    </row>
    <row r="337" spans="1:65" s="2" customFormat="1" ht="14.45" customHeight="1">
      <c r="A337" s="34"/>
      <c r="B337" s="35"/>
      <c r="C337" s="187" t="s">
        <v>712</v>
      </c>
      <c r="D337" s="187" t="s">
        <v>147</v>
      </c>
      <c r="E337" s="188" t="s">
        <v>713</v>
      </c>
      <c r="F337" s="189" t="s">
        <v>714</v>
      </c>
      <c r="G337" s="190" t="s">
        <v>232</v>
      </c>
      <c r="H337" s="191">
        <v>75.495000000000005</v>
      </c>
      <c r="I337" s="192"/>
      <c r="J337" s="193">
        <f>ROUND(I337*H337,2)</f>
        <v>0</v>
      </c>
      <c r="K337" s="194"/>
      <c r="L337" s="195"/>
      <c r="M337" s="196" t="s">
        <v>1</v>
      </c>
      <c r="N337" s="197" t="s">
        <v>40</v>
      </c>
      <c r="O337" s="71"/>
      <c r="P337" s="198">
        <f>O337*H337</f>
        <v>0</v>
      </c>
      <c r="Q337" s="198">
        <v>0</v>
      </c>
      <c r="R337" s="198">
        <f>Q337*H337</f>
        <v>0</v>
      </c>
      <c r="S337" s="198">
        <v>0</v>
      </c>
      <c r="T337" s="199">
        <f>S337*H337</f>
        <v>0</v>
      </c>
      <c r="U337" s="34"/>
      <c r="V337" s="34"/>
      <c r="W337" s="34"/>
      <c r="X337" s="34"/>
      <c r="Y337" s="34"/>
      <c r="Z337" s="34"/>
      <c r="AA337" s="34"/>
      <c r="AB337" s="34"/>
      <c r="AC337" s="34"/>
      <c r="AD337" s="34"/>
      <c r="AE337" s="34"/>
      <c r="AR337" s="200" t="s">
        <v>150</v>
      </c>
      <c r="AT337" s="200" t="s">
        <v>147</v>
      </c>
      <c r="AU337" s="200" t="s">
        <v>85</v>
      </c>
      <c r="AY337" s="17" t="s">
        <v>145</v>
      </c>
      <c r="BE337" s="201">
        <f>IF(N337="základní",J337,0)</f>
        <v>0</v>
      </c>
      <c r="BF337" s="201">
        <f>IF(N337="snížená",J337,0)</f>
        <v>0</v>
      </c>
      <c r="BG337" s="201">
        <f>IF(N337="zákl. přenesená",J337,0)</f>
        <v>0</v>
      </c>
      <c r="BH337" s="201">
        <f>IF(N337="sníž. přenesená",J337,0)</f>
        <v>0</v>
      </c>
      <c r="BI337" s="201">
        <f>IF(N337="nulová",J337,0)</f>
        <v>0</v>
      </c>
      <c r="BJ337" s="17" t="s">
        <v>83</v>
      </c>
      <c r="BK337" s="201">
        <f>ROUND(I337*H337,2)</f>
        <v>0</v>
      </c>
      <c r="BL337" s="17" t="s">
        <v>151</v>
      </c>
      <c r="BM337" s="200" t="s">
        <v>715</v>
      </c>
    </row>
    <row r="338" spans="1:65" s="13" customFormat="1">
      <c r="B338" s="208"/>
      <c r="C338" s="209"/>
      <c r="D338" s="210" t="s">
        <v>191</v>
      </c>
      <c r="E338" s="211" t="s">
        <v>1</v>
      </c>
      <c r="F338" s="212" t="s">
        <v>454</v>
      </c>
      <c r="G338" s="209"/>
      <c r="H338" s="211" t="s">
        <v>1</v>
      </c>
      <c r="I338" s="213"/>
      <c r="J338" s="209"/>
      <c r="K338" s="209"/>
      <c r="L338" s="214"/>
      <c r="M338" s="215"/>
      <c r="N338" s="216"/>
      <c r="O338" s="216"/>
      <c r="P338" s="216"/>
      <c r="Q338" s="216"/>
      <c r="R338" s="216"/>
      <c r="S338" s="216"/>
      <c r="T338" s="217"/>
      <c r="AT338" s="218" t="s">
        <v>191</v>
      </c>
      <c r="AU338" s="218" t="s">
        <v>85</v>
      </c>
      <c r="AV338" s="13" t="s">
        <v>83</v>
      </c>
      <c r="AW338" s="13" t="s">
        <v>32</v>
      </c>
      <c r="AX338" s="13" t="s">
        <v>75</v>
      </c>
      <c r="AY338" s="218" t="s">
        <v>145</v>
      </c>
    </row>
    <row r="339" spans="1:65" s="13" customFormat="1">
      <c r="B339" s="208"/>
      <c r="C339" s="209"/>
      <c r="D339" s="210" t="s">
        <v>191</v>
      </c>
      <c r="E339" s="211" t="s">
        <v>1</v>
      </c>
      <c r="F339" s="212" t="s">
        <v>701</v>
      </c>
      <c r="G339" s="209"/>
      <c r="H339" s="211" t="s">
        <v>1</v>
      </c>
      <c r="I339" s="213"/>
      <c r="J339" s="209"/>
      <c r="K339" s="209"/>
      <c r="L339" s="214"/>
      <c r="M339" s="215"/>
      <c r="N339" s="216"/>
      <c r="O339" s="216"/>
      <c r="P339" s="216"/>
      <c r="Q339" s="216"/>
      <c r="R339" s="216"/>
      <c r="S339" s="216"/>
      <c r="T339" s="217"/>
      <c r="AT339" s="218" t="s">
        <v>191</v>
      </c>
      <c r="AU339" s="218" t="s">
        <v>85</v>
      </c>
      <c r="AV339" s="13" t="s">
        <v>83</v>
      </c>
      <c r="AW339" s="13" t="s">
        <v>32</v>
      </c>
      <c r="AX339" s="13" t="s">
        <v>75</v>
      </c>
      <c r="AY339" s="218" t="s">
        <v>145</v>
      </c>
    </row>
    <row r="340" spans="1:65" s="14" customFormat="1">
      <c r="B340" s="219"/>
      <c r="C340" s="220"/>
      <c r="D340" s="210" t="s">
        <v>191</v>
      </c>
      <c r="E340" s="221" t="s">
        <v>248</v>
      </c>
      <c r="F340" s="222" t="s">
        <v>249</v>
      </c>
      <c r="G340" s="220"/>
      <c r="H340" s="223">
        <v>71.900000000000006</v>
      </c>
      <c r="I340" s="224"/>
      <c r="J340" s="220"/>
      <c r="K340" s="220"/>
      <c r="L340" s="225"/>
      <c r="M340" s="226"/>
      <c r="N340" s="227"/>
      <c r="O340" s="227"/>
      <c r="P340" s="227"/>
      <c r="Q340" s="227"/>
      <c r="R340" s="227"/>
      <c r="S340" s="227"/>
      <c r="T340" s="228"/>
      <c r="AT340" s="229" t="s">
        <v>191</v>
      </c>
      <c r="AU340" s="229" t="s">
        <v>85</v>
      </c>
      <c r="AV340" s="14" t="s">
        <v>85</v>
      </c>
      <c r="AW340" s="14" t="s">
        <v>32</v>
      </c>
      <c r="AX340" s="14" t="s">
        <v>83</v>
      </c>
      <c r="AY340" s="229" t="s">
        <v>145</v>
      </c>
    </row>
    <row r="341" spans="1:65" s="14" customFormat="1">
      <c r="B341" s="219"/>
      <c r="C341" s="220"/>
      <c r="D341" s="210" t="s">
        <v>191</v>
      </c>
      <c r="E341" s="220"/>
      <c r="F341" s="222" t="s">
        <v>716</v>
      </c>
      <c r="G341" s="220"/>
      <c r="H341" s="223">
        <v>75.495000000000005</v>
      </c>
      <c r="I341" s="224"/>
      <c r="J341" s="220"/>
      <c r="K341" s="220"/>
      <c r="L341" s="225"/>
      <c r="M341" s="226"/>
      <c r="N341" s="227"/>
      <c r="O341" s="227"/>
      <c r="P341" s="227"/>
      <c r="Q341" s="227"/>
      <c r="R341" s="227"/>
      <c r="S341" s="227"/>
      <c r="T341" s="228"/>
      <c r="AT341" s="229" t="s">
        <v>191</v>
      </c>
      <c r="AU341" s="229" t="s">
        <v>85</v>
      </c>
      <c r="AV341" s="14" t="s">
        <v>85</v>
      </c>
      <c r="AW341" s="14" t="s">
        <v>4</v>
      </c>
      <c r="AX341" s="14" t="s">
        <v>83</v>
      </c>
      <c r="AY341" s="229" t="s">
        <v>145</v>
      </c>
    </row>
    <row r="342" spans="1:65" s="2" customFormat="1" ht="14.45" customHeight="1">
      <c r="A342" s="34"/>
      <c r="B342" s="35"/>
      <c r="C342" s="187" t="s">
        <v>717</v>
      </c>
      <c r="D342" s="187" t="s">
        <v>147</v>
      </c>
      <c r="E342" s="188" t="s">
        <v>718</v>
      </c>
      <c r="F342" s="189" t="s">
        <v>719</v>
      </c>
      <c r="G342" s="190" t="s">
        <v>232</v>
      </c>
      <c r="H342" s="191">
        <v>87.674999999999997</v>
      </c>
      <c r="I342" s="192"/>
      <c r="J342" s="193">
        <f>ROUND(I342*H342,2)</f>
        <v>0</v>
      </c>
      <c r="K342" s="194"/>
      <c r="L342" s="195"/>
      <c r="M342" s="196" t="s">
        <v>1</v>
      </c>
      <c r="N342" s="197" t="s">
        <v>40</v>
      </c>
      <c r="O342" s="71"/>
      <c r="P342" s="198">
        <f>O342*H342</f>
        <v>0</v>
      </c>
      <c r="Q342" s="198">
        <v>0</v>
      </c>
      <c r="R342" s="198">
        <f>Q342*H342</f>
        <v>0</v>
      </c>
      <c r="S342" s="198">
        <v>0</v>
      </c>
      <c r="T342" s="199">
        <f>S342*H342</f>
        <v>0</v>
      </c>
      <c r="U342" s="34"/>
      <c r="V342" s="34"/>
      <c r="W342" s="34"/>
      <c r="X342" s="34"/>
      <c r="Y342" s="34"/>
      <c r="Z342" s="34"/>
      <c r="AA342" s="34"/>
      <c r="AB342" s="34"/>
      <c r="AC342" s="34"/>
      <c r="AD342" s="34"/>
      <c r="AE342" s="34"/>
      <c r="AR342" s="200" t="s">
        <v>150</v>
      </c>
      <c r="AT342" s="200" t="s">
        <v>147</v>
      </c>
      <c r="AU342" s="200" t="s">
        <v>85</v>
      </c>
      <c r="AY342" s="17" t="s">
        <v>145</v>
      </c>
      <c r="BE342" s="201">
        <f>IF(N342="základní",J342,0)</f>
        <v>0</v>
      </c>
      <c r="BF342" s="201">
        <f>IF(N342="snížená",J342,0)</f>
        <v>0</v>
      </c>
      <c r="BG342" s="201">
        <f>IF(N342="zákl. přenesená",J342,0)</f>
        <v>0</v>
      </c>
      <c r="BH342" s="201">
        <f>IF(N342="sníž. přenesená",J342,0)</f>
        <v>0</v>
      </c>
      <c r="BI342" s="201">
        <f>IF(N342="nulová",J342,0)</f>
        <v>0</v>
      </c>
      <c r="BJ342" s="17" t="s">
        <v>83</v>
      </c>
      <c r="BK342" s="201">
        <f>ROUND(I342*H342,2)</f>
        <v>0</v>
      </c>
      <c r="BL342" s="17" t="s">
        <v>151</v>
      </c>
      <c r="BM342" s="200" t="s">
        <v>720</v>
      </c>
    </row>
    <row r="343" spans="1:65" s="13" customFormat="1">
      <c r="B343" s="208"/>
      <c r="C343" s="209"/>
      <c r="D343" s="210" t="s">
        <v>191</v>
      </c>
      <c r="E343" s="211" t="s">
        <v>1</v>
      </c>
      <c r="F343" s="212" t="s">
        <v>454</v>
      </c>
      <c r="G343" s="209"/>
      <c r="H343" s="211" t="s">
        <v>1</v>
      </c>
      <c r="I343" s="213"/>
      <c r="J343" s="209"/>
      <c r="K343" s="209"/>
      <c r="L343" s="214"/>
      <c r="M343" s="215"/>
      <c r="N343" s="216"/>
      <c r="O343" s="216"/>
      <c r="P343" s="216"/>
      <c r="Q343" s="216"/>
      <c r="R343" s="216"/>
      <c r="S343" s="216"/>
      <c r="T343" s="217"/>
      <c r="AT343" s="218" t="s">
        <v>191</v>
      </c>
      <c r="AU343" s="218" t="s">
        <v>85</v>
      </c>
      <c r="AV343" s="13" t="s">
        <v>83</v>
      </c>
      <c r="AW343" s="13" t="s">
        <v>32</v>
      </c>
      <c r="AX343" s="13" t="s">
        <v>75</v>
      </c>
      <c r="AY343" s="218" t="s">
        <v>145</v>
      </c>
    </row>
    <row r="344" spans="1:65" s="13" customFormat="1">
      <c r="B344" s="208"/>
      <c r="C344" s="209"/>
      <c r="D344" s="210" t="s">
        <v>191</v>
      </c>
      <c r="E344" s="211" t="s">
        <v>1</v>
      </c>
      <c r="F344" s="212" t="s">
        <v>701</v>
      </c>
      <c r="G344" s="209"/>
      <c r="H344" s="211" t="s">
        <v>1</v>
      </c>
      <c r="I344" s="213"/>
      <c r="J344" s="209"/>
      <c r="K344" s="209"/>
      <c r="L344" s="214"/>
      <c r="M344" s="215"/>
      <c r="N344" s="216"/>
      <c r="O344" s="216"/>
      <c r="P344" s="216"/>
      <c r="Q344" s="216"/>
      <c r="R344" s="216"/>
      <c r="S344" s="216"/>
      <c r="T344" s="217"/>
      <c r="AT344" s="218" t="s">
        <v>191</v>
      </c>
      <c r="AU344" s="218" t="s">
        <v>85</v>
      </c>
      <c r="AV344" s="13" t="s">
        <v>83</v>
      </c>
      <c r="AW344" s="13" t="s">
        <v>32</v>
      </c>
      <c r="AX344" s="13" t="s">
        <v>75</v>
      </c>
      <c r="AY344" s="218" t="s">
        <v>145</v>
      </c>
    </row>
    <row r="345" spans="1:65" s="14" customFormat="1">
      <c r="B345" s="219"/>
      <c r="C345" s="220"/>
      <c r="D345" s="210" t="s">
        <v>191</v>
      </c>
      <c r="E345" s="221" t="s">
        <v>252</v>
      </c>
      <c r="F345" s="222" t="s">
        <v>253</v>
      </c>
      <c r="G345" s="220"/>
      <c r="H345" s="223">
        <v>83.5</v>
      </c>
      <c r="I345" s="224"/>
      <c r="J345" s="220"/>
      <c r="K345" s="220"/>
      <c r="L345" s="225"/>
      <c r="M345" s="226"/>
      <c r="N345" s="227"/>
      <c r="O345" s="227"/>
      <c r="P345" s="227"/>
      <c r="Q345" s="227"/>
      <c r="R345" s="227"/>
      <c r="S345" s="227"/>
      <c r="T345" s="228"/>
      <c r="AT345" s="229" t="s">
        <v>191</v>
      </c>
      <c r="AU345" s="229" t="s">
        <v>85</v>
      </c>
      <c r="AV345" s="14" t="s">
        <v>85</v>
      </c>
      <c r="AW345" s="14" t="s">
        <v>32</v>
      </c>
      <c r="AX345" s="14" t="s">
        <v>83</v>
      </c>
      <c r="AY345" s="229" t="s">
        <v>145</v>
      </c>
    </row>
    <row r="346" spans="1:65" s="14" customFormat="1">
      <c r="B346" s="219"/>
      <c r="C346" s="220"/>
      <c r="D346" s="210" t="s">
        <v>191</v>
      </c>
      <c r="E346" s="220"/>
      <c r="F346" s="222" t="s">
        <v>721</v>
      </c>
      <c r="G346" s="220"/>
      <c r="H346" s="223">
        <v>87.674999999999997</v>
      </c>
      <c r="I346" s="224"/>
      <c r="J346" s="220"/>
      <c r="K346" s="220"/>
      <c r="L346" s="225"/>
      <c r="M346" s="226"/>
      <c r="N346" s="227"/>
      <c r="O346" s="227"/>
      <c r="P346" s="227"/>
      <c r="Q346" s="227"/>
      <c r="R346" s="227"/>
      <c r="S346" s="227"/>
      <c r="T346" s="228"/>
      <c r="AT346" s="229" t="s">
        <v>191</v>
      </c>
      <c r="AU346" s="229" t="s">
        <v>85</v>
      </c>
      <c r="AV346" s="14" t="s">
        <v>85</v>
      </c>
      <c r="AW346" s="14" t="s">
        <v>4</v>
      </c>
      <c r="AX346" s="14" t="s">
        <v>83</v>
      </c>
      <c r="AY346" s="229" t="s">
        <v>145</v>
      </c>
    </row>
    <row r="347" spans="1:65" s="2" customFormat="1" ht="14.45" customHeight="1">
      <c r="A347" s="34"/>
      <c r="B347" s="35"/>
      <c r="C347" s="187" t="s">
        <v>722</v>
      </c>
      <c r="D347" s="187" t="s">
        <v>147</v>
      </c>
      <c r="E347" s="188" t="s">
        <v>723</v>
      </c>
      <c r="F347" s="189" t="s">
        <v>724</v>
      </c>
      <c r="G347" s="190" t="s">
        <v>1</v>
      </c>
      <c r="H347" s="191">
        <v>53.024999999999999</v>
      </c>
      <c r="I347" s="192"/>
      <c r="J347" s="193">
        <f>ROUND(I347*H347,2)</f>
        <v>0</v>
      </c>
      <c r="K347" s="194"/>
      <c r="L347" s="195"/>
      <c r="M347" s="196" t="s">
        <v>1</v>
      </c>
      <c r="N347" s="197" t="s">
        <v>40</v>
      </c>
      <c r="O347" s="71"/>
      <c r="P347" s="198">
        <f>O347*H347</f>
        <v>0</v>
      </c>
      <c r="Q347" s="198">
        <v>0</v>
      </c>
      <c r="R347" s="198">
        <f>Q347*H347</f>
        <v>0</v>
      </c>
      <c r="S347" s="198">
        <v>0</v>
      </c>
      <c r="T347" s="199">
        <f>S347*H347</f>
        <v>0</v>
      </c>
      <c r="U347" s="34"/>
      <c r="V347" s="34"/>
      <c r="W347" s="34"/>
      <c r="X347" s="34"/>
      <c r="Y347" s="34"/>
      <c r="Z347" s="34"/>
      <c r="AA347" s="34"/>
      <c r="AB347" s="34"/>
      <c r="AC347" s="34"/>
      <c r="AD347" s="34"/>
      <c r="AE347" s="34"/>
      <c r="AR347" s="200" t="s">
        <v>150</v>
      </c>
      <c r="AT347" s="200" t="s">
        <v>147</v>
      </c>
      <c r="AU347" s="200" t="s">
        <v>85</v>
      </c>
      <c r="AY347" s="17" t="s">
        <v>145</v>
      </c>
      <c r="BE347" s="201">
        <f>IF(N347="základní",J347,0)</f>
        <v>0</v>
      </c>
      <c r="BF347" s="201">
        <f>IF(N347="snížená",J347,0)</f>
        <v>0</v>
      </c>
      <c r="BG347" s="201">
        <f>IF(N347="zákl. přenesená",J347,0)</f>
        <v>0</v>
      </c>
      <c r="BH347" s="201">
        <f>IF(N347="sníž. přenesená",J347,0)</f>
        <v>0</v>
      </c>
      <c r="BI347" s="201">
        <f>IF(N347="nulová",J347,0)</f>
        <v>0</v>
      </c>
      <c r="BJ347" s="17" t="s">
        <v>83</v>
      </c>
      <c r="BK347" s="201">
        <f>ROUND(I347*H347,2)</f>
        <v>0</v>
      </c>
      <c r="BL347" s="17" t="s">
        <v>151</v>
      </c>
      <c r="BM347" s="200" t="s">
        <v>725</v>
      </c>
    </row>
    <row r="348" spans="1:65" s="13" customFormat="1">
      <c r="B348" s="208"/>
      <c r="C348" s="209"/>
      <c r="D348" s="210" t="s">
        <v>191</v>
      </c>
      <c r="E348" s="211" t="s">
        <v>1</v>
      </c>
      <c r="F348" s="212" t="s">
        <v>454</v>
      </c>
      <c r="G348" s="209"/>
      <c r="H348" s="211" t="s">
        <v>1</v>
      </c>
      <c r="I348" s="213"/>
      <c r="J348" s="209"/>
      <c r="K348" s="209"/>
      <c r="L348" s="214"/>
      <c r="M348" s="215"/>
      <c r="N348" s="216"/>
      <c r="O348" s="216"/>
      <c r="P348" s="216"/>
      <c r="Q348" s="216"/>
      <c r="R348" s="216"/>
      <c r="S348" s="216"/>
      <c r="T348" s="217"/>
      <c r="AT348" s="218" t="s">
        <v>191</v>
      </c>
      <c r="AU348" s="218" t="s">
        <v>85</v>
      </c>
      <c r="AV348" s="13" t="s">
        <v>83</v>
      </c>
      <c r="AW348" s="13" t="s">
        <v>32</v>
      </c>
      <c r="AX348" s="13" t="s">
        <v>75</v>
      </c>
      <c r="AY348" s="218" t="s">
        <v>145</v>
      </c>
    </row>
    <row r="349" spans="1:65" s="13" customFormat="1">
      <c r="B349" s="208"/>
      <c r="C349" s="209"/>
      <c r="D349" s="210" t="s">
        <v>191</v>
      </c>
      <c r="E349" s="211" t="s">
        <v>1</v>
      </c>
      <c r="F349" s="212" t="s">
        <v>701</v>
      </c>
      <c r="G349" s="209"/>
      <c r="H349" s="211" t="s">
        <v>1</v>
      </c>
      <c r="I349" s="213"/>
      <c r="J349" s="209"/>
      <c r="K349" s="209"/>
      <c r="L349" s="214"/>
      <c r="M349" s="215"/>
      <c r="N349" s="216"/>
      <c r="O349" s="216"/>
      <c r="P349" s="216"/>
      <c r="Q349" s="216"/>
      <c r="R349" s="216"/>
      <c r="S349" s="216"/>
      <c r="T349" s="217"/>
      <c r="AT349" s="218" t="s">
        <v>191</v>
      </c>
      <c r="AU349" s="218" t="s">
        <v>85</v>
      </c>
      <c r="AV349" s="13" t="s">
        <v>83</v>
      </c>
      <c r="AW349" s="13" t="s">
        <v>32</v>
      </c>
      <c r="AX349" s="13" t="s">
        <v>75</v>
      </c>
      <c r="AY349" s="218" t="s">
        <v>145</v>
      </c>
    </row>
    <row r="350" spans="1:65" s="14" customFormat="1">
      <c r="B350" s="219"/>
      <c r="C350" s="220"/>
      <c r="D350" s="210" t="s">
        <v>191</v>
      </c>
      <c r="E350" s="221" t="s">
        <v>254</v>
      </c>
      <c r="F350" s="222" t="s">
        <v>255</v>
      </c>
      <c r="G350" s="220"/>
      <c r="H350" s="223">
        <v>50.5</v>
      </c>
      <c r="I350" s="224"/>
      <c r="J350" s="220"/>
      <c r="K350" s="220"/>
      <c r="L350" s="225"/>
      <c r="M350" s="226"/>
      <c r="N350" s="227"/>
      <c r="O350" s="227"/>
      <c r="P350" s="227"/>
      <c r="Q350" s="227"/>
      <c r="R350" s="227"/>
      <c r="S350" s="227"/>
      <c r="T350" s="228"/>
      <c r="AT350" s="229" t="s">
        <v>191</v>
      </c>
      <c r="AU350" s="229" t="s">
        <v>85</v>
      </c>
      <c r="AV350" s="14" t="s">
        <v>85</v>
      </c>
      <c r="AW350" s="14" t="s">
        <v>32</v>
      </c>
      <c r="AX350" s="14" t="s">
        <v>83</v>
      </c>
      <c r="AY350" s="229" t="s">
        <v>145</v>
      </c>
    </row>
    <row r="351" spans="1:65" s="14" customFormat="1">
      <c r="B351" s="219"/>
      <c r="C351" s="220"/>
      <c r="D351" s="210" t="s">
        <v>191</v>
      </c>
      <c r="E351" s="220"/>
      <c r="F351" s="222" t="s">
        <v>726</v>
      </c>
      <c r="G351" s="220"/>
      <c r="H351" s="223">
        <v>53.024999999999999</v>
      </c>
      <c r="I351" s="224"/>
      <c r="J351" s="220"/>
      <c r="K351" s="220"/>
      <c r="L351" s="225"/>
      <c r="M351" s="226"/>
      <c r="N351" s="227"/>
      <c r="O351" s="227"/>
      <c r="P351" s="227"/>
      <c r="Q351" s="227"/>
      <c r="R351" s="227"/>
      <c r="S351" s="227"/>
      <c r="T351" s="228"/>
      <c r="AT351" s="229" t="s">
        <v>191</v>
      </c>
      <c r="AU351" s="229" t="s">
        <v>85</v>
      </c>
      <c r="AV351" s="14" t="s">
        <v>85</v>
      </c>
      <c r="AW351" s="14" t="s">
        <v>4</v>
      </c>
      <c r="AX351" s="14" t="s">
        <v>83</v>
      </c>
      <c r="AY351" s="229" t="s">
        <v>145</v>
      </c>
    </row>
    <row r="352" spans="1:65" s="2" customFormat="1" ht="14.45" customHeight="1">
      <c r="A352" s="34"/>
      <c r="B352" s="35"/>
      <c r="C352" s="187" t="s">
        <v>727</v>
      </c>
      <c r="D352" s="187" t="s">
        <v>147</v>
      </c>
      <c r="E352" s="188" t="s">
        <v>728</v>
      </c>
      <c r="F352" s="189" t="s">
        <v>729</v>
      </c>
      <c r="G352" s="190" t="s">
        <v>232</v>
      </c>
      <c r="H352" s="191">
        <v>105.105</v>
      </c>
      <c r="I352" s="192"/>
      <c r="J352" s="193">
        <f>ROUND(I352*H352,2)</f>
        <v>0</v>
      </c>
      <c r="K352" s="194"/>
      <c r="L352" s="195"/>
      <c r="M352" s="196" t="s">
        <v>1</v>
      </c>
      <c r="N352" s="197" t="s">
        <v>40</v>
      </c>
      <c r="O352" s="71"/>
      <c r="P352" s="198">
        <f>O352*H352</f>
        <v>0</v>
      </c>
      <c r="Q352" s="198">
        <v>0</v>
      </c>
      <c r="R352" s="198">
        <f>Q352*H352</f>
        <v>0</v>
      </c>
      <c r="S352" s="198">
        <v>0</v>
      </c>
      <c r="T352" s="199">
        <f>S352*H352</f>
        <v>0</v>
      </c>
      <c r="U352" s="34"/>
      <c r="V352" s="34"/>
      <c r="W352" s="34"/>
      <c r="X352" s="34"/>
      <c r="Y352" s="34"/>
      <c r="Z352" s="34"/>
      <c r="AA352" s="34"/>
      <c r="AB352" s="34"/>
      <c r="AC352" s="34"/>
      <c r="AD352" s="34"/>
      <c r="AE352" s="34"/>
      <c r="AR352" s="200" t="s">
        <v>150</v>
      </c>
      <c r="AT352" s="200" t="s">
        <v>147</v>
      </c>
      <c r="AU352" s="200" t="s">
        <v>85</v>
      </c>
      <c r="AY352" s="17" t="s">
        <v>145</v>
      </c>
      <c r="BE352" s="201">
        <f>IF(N352="základní",J352,0)</f>
        <v>0</v>
      </c>
      <c r="BF352" s="201">
        <f>IF(N352="snížená",J352,0)</f>
        <v>0</v>
      </c>
      <c r="BG352" s="201">
        <f>IF(N352="zákl. přenesená",J352,0)</f>
        <v>0</v>
      </c>
      <c r="BH352" s="201">
        <f>IF(N352="sníž. přenesená",J352,0)</f>
        <v>0</v>
      </c>
      <c r="BI352" s="201">
        <f>IF(N352="nulová",J352,0)</f>
        <v>0</v>
      </c>
      <c r="BJ352" s="17" t="s">
        <v>83</v>
      </c>
      <c r="BK352" s="201">
        <f>ROUND(I352*H352,2)</f>
        <v>0</v>
      </c>
      <c r="BL352" s="17" t="s">
        <v>151</v>
      </c>
      <c r="BM352" s="200" t="s">
        <v>730</v>
      </c>
    </row>
    <row r="353" spans="1:65" s="13" customFormat="1">
      <c r="B353" s="208"/>
      <c r="C353" s="209"/>
      <c r="D353" s="210" t="s">
        <v>191</v>
      </c>
      <c r="E353" s="211" t="s">
        <v>1</v>
      </c>
      <c r="F353" s="212" t="s">
        <v>454</v>
      </c>
      <c r="G353" s="209"/>
      <c r="H353" s="211" t="s">
        <v>1</v>
      </c>
      <c r="I353" s="213"/>
      <c r="J353" s="209"/>
      <c r="K353" s="209"/>
      <c r="L353" s="214"/>
      <c r="M353" s="215"/>
      <c r="N353" s="216"/>
      <c r="O353" s="216"/>
      <c r="P353" s="216"/>
      <c r="Q353" s="216"/>
      <c r="R353" s="216"/>
      <c r="S353" s="216"/>
      <c r="T353" s="217"/>
      <c r="AT353" s="218" t="s">
        <v>191</v>
      </c>
      <c r="AU353" s="218" t="s">
        <v>85</v>
      </c>
      <c r="AV353" s="13" t="s">
        <v>83</v>
      </c>
      <c r="AW353" s="13" t="s">
        <v>32</v>
      </c>
      <c r="AX353" s="13" t="s">
        <v>75</v>
      </c>
      <c r="AY353" s="218" t="s">
        <v>145</v>
      </c>
    </row>
    <row r="354" spans="1:65" s="13" customFormat="1">
      <c r="B354" s="208"/>
      <c r="C354" s="209"/>
      <c r="D354" s="210" t="s">
        <v>191</v>
      </c>
      <c r="E354" s="211" t="s">
        <v>1</v>
      </c>
      <c r="F354" s="212" t="s">
        <v>701</v>
      </c>
      <c r="G354" s="209"/>
      <c r="H354" s="211" t="s">
        <v>1</v>
      </c>
      <c r="I354" s="213"/>
      <c r="J354" s="209"/>
      <c r="K354" s="209"/>
      <c r="L354" s="214"/>
      <c r="M354" s="215"/>
      <c r="N354" s="216"/>
      <c r="O354" s="216"/>
      <c r="P354" s="216"/>
      <c r="Q354" s="216"/>
      <c r="R354" s="216"/>
      <c r="S354" s="216"/>
      <c r="T354" s="217"/>
      <c r="AT354" s="218" t="s">
        <v>191</v>
      </c>
      <c r="AU354" s="218" t="s">
        <v>85</v>
      </c>
      <c r="AV354" s="13" t="s">
        <v>83</v>
      </c>
      <c r="AW354" s="13" t="s">
        <v>32</v>
      </c>
      <c r="AX354" s="13" t="s">
        <v>75</v>
      </c>
      <c r="AY354" s="218" t="s">
        <v>145</v>
      </c>
    </row>
    <row r="355" spans="1:65" s="14" customFormat="1">
      <c r="B355" s="219"/>
      <c r="C355" s="220"/>
      <c r="D355" s="210" t="s">
        <v>191</v>
      </c>
      <c r="E355" s="221" t="s">
        <v>250</v>
      </c>
      <c r="F355" s="222" t="s">
        <v>251</v>
      </c>
      <c r="G355" s="220"/>
      <c r="H355" s="223">
        <v>100.1</v>
      </c>
      <c r="I355" s="224"/>
      <c r="J355" s="220"/>
      <c r="K355" s="220"/>
      <c r="L355" s="225"/>
      <c r="M355" s="226"/>
      <c r="N355" s="227"/>
      <c r="O355" s="227"/>
      <c r="P355" s="227"/>
      <c r="Q355" s="227"/>
      <c r="R355" s="227"/>
      <c r="S355" s="227"/>
      <c r="T355" s="228"/>
      <c r="AT355" s="229" t="s">
        <v>191</v>
      </c>
      <c r="AU355" s="229" t="s">
        <v>85</v>
      </c>
      <c r="AV355" s="14" t="s">
        <v>85</v>
      </c>
      <c r="AW355" s="14" t="s">
        <v>32</v>
      </c>
      <c r="AX355" s="14" t="s">
        <v>83</v>
      </c>
      <c r="AY355" s="229" t="s">
        <v>145</v>
      </c>
    </row>
    <row r="356" spans="1:65" s="14" customFormat="1">
      <c r="B356" s="219"/>
      <c r="C356" s="220"/>
      <c r="D356" s="210" t="s">
        <v>191</v>
      </c>
      <c r="E356" s="220"/>
      <c r="F356" s="222" t="s">
        <v>731</v>
      </c>
      <c r="G356" s="220"/>
      <c r="H356" s="223">
        <v>105.105</v>
      </c>
      <c r="I356" s="224"/>
      <c r="J356" s="220"/>
      <c r="K356" s="220"/>
      <c r="L356" s="225"/>
      <c r="M356" s="226"/>
      <c r="N356" s="227"/>
      <c r="O356" s="227"/>
      <c r="P356" s="227"/>
      <c r="Q356" s="227"/>
      <c r="R356" s="227"/>
      <c r="S356" s="227"/>
      <c r="T356" s="228"/>
      <c r="AT356" s="229" t="s">
        <v>191</v>
      </c>
      <c r="AU356" s="229" t="s">
        <v>85</v>
      </c>
      <c r="AV356" s="14" t="s">
        <v>85</v>
      </c>
      <c r="AW356" s="14" t="s">
        <v>4</v>
      </c>
      <c r="AX356" s="14" t="s">
        <v>83</v>
      </c>
      <c r="AY356" s="229" t="s">
        <v>145</v>
      </c>
    </row>
    <row r="357" spans="1:65" s="12" customFormat="1" ht="22.9" customHeight="1">
      <c r="B357" s="171"/>
      <c r="C357" s="172"/>
      <c r="D357" s="173" t="s">
        <v>74</v>
      </c>
      <c r="E357" s="185" t="s">
        <v>150</v>
      </c>
      <c r="F357" s="185" t="s">
        <v>732</v>
      </c>
      <c r="G357" s="172"/>
      <c r="H357" s="172"/>
      <c r="I357" s="175"/>
      <c r="J357" s="186">
        <f>BK357</f>
        <v>0</v>
      </c>
      <c r="K357" s="172"/>
      <c r="L357" s="177"/>
      <c r="M357" s="178"/>
      <c r="N357" s="179"/>
      <c r="O357" s="179"/>
      <c r="P357" s="180">
        <f>SUM(P358:P363)</f>
        <v>0</v>
      </c>
      <c r="Q357" s="179"/>
      <c r="R357" s="180">
        <f>SUM(R358:R363)</f>
        <v>23.072360000000003</v>
      </c>
      <c r="S357" s="179"/>
      <c r="T357" s="181">
        <f>SUM(T358:T363)</f>
        <v>0</v>
      </c>
      <c r="AR357" s="182" t="s">
        <v>83</v>
      </c>
      <c r="AT357" s="183" t="s">
        <v>74</v>
      </c>
      <c r="AU357" s="183" t="s">
        <v>83</v>
      </c>
      <c r="AY357" s="182" t="s">
        <v>145</v>
      </c>
      <c r="BK357" s="184">
        <f>SUM(BK358:BK363)</f>
        <v>0</v>
      </c>
    </row>
    <row r="358" spans="1:65" s="2" customFormat="1" ht="14.45" customHeight="1">
      <c r="A358" s="34"/>
      <c r="B358" s="35"/>
      <c r="C358" s="241" t="s">
        <v>733</v>
      </c>
      <c r="D358" s="241" t="s">
        <v>218</v>
      </c>
      <c r="E358" s="242" t="s">
        <v>734</v>
      </c>
      <c r="F358" s="243" t="s">
        <v>735</v>
      </c>
      <c r="G358" s="244" t="s">
        <v>159</v>
      </c>
      <c r="H358" s="245">
        <v>7</v>
      </c>
      <c r="I358" s="246"/>
      <c r="J358" s="247">
        <f>ROUND(I358*H358,2)</f>
        <v>0</v>
      </c>
      <c r="K358" s="248"/>
      <c r="L358" s="39"/>
      <c r="M358" s="249" t="s">
        <v>1</v>
      </c>
      <c r="N358" s="250" t="s">
        <v>40</v>
      </c>
      <c r="O358" s="71"/>
      <c r="P358" s="198">
        <f>O358*H358</f>
        <v>0</v>
      </c>
      <c r="Q358" s="198">
        <v>4.7120000000000002E-2</v>
      </c>
      <c r="R358" s="198">
        <f>Q358*H358</f>
        <v>0.32984000000000002</v>
      </c>
      <c r="S358" s="198">
        <v>0</v>
      </c>
      <c r="T358" s="199">
        <f>S358*H358</f>
        <v>0</v>
      </c>
      <c r="U358" s="34"/>
      <c r="V358" s="34"/>
      <c r="W358" s="34"/>
      <c r="X358" s="34"/>
      <c r="Y358" s="34"/>
      <c r="Z358" s="34"/>
      <c r="AA358" s="34"/>
      <c r="AB358" s="34"/>
      <c r="AC358" s="34"/>
      <c r="AD358" s="34"/>
      <c r="AE358" s="34"/>
      <c r="AR358" s="200" t="s">
        <v>151</v>
      </c>
      <c r="AT358" s="200" t="s">
        <v>218</v>
      </c>
      <c r="AU358" s="200" t="s">
        <v>85</v>
      </c>
      <c r="AY358" s="17" t="s">
        <v>145</v>
      </c>
      <c r="BE358" s="201">
        <f>IF(N358="základní",J358,0)</f>
        <v>0</v>
      </c>
      <c r="BF358" s="201">
        <f>IF(N358="snížená",J358,0)</f>
        <v>0</v>
      </c>
      <c r="BG358" s="201">
        <f>IF(N358="zákl. přenesená",J358,0)</f>
        <v>0</v>
      </c>
      <c r="BH358" s="201">
        <f>IF(N358="sníž. přenesená",J358,0)</f>
        <v>0</v>
      </c>
      <c r="BI358" s="201">
        <f>IF(N358="nulová",J358,0)</f>
        <v>0</v>
      </c>
      <c r="BJ358" s="17" t="s">
        <v>83</v>
      </c>
      <c r="BK358" s="201">
        <f>ROUND(I358*H358,2)</f>
        <v>0</v>
      </c>
      <c r="BL358" s="17" t="s">
        <v>151</v>
      </c>
      <c r="BM358" s="200" t="s">
        <v>736</v>
      </c>
    </row>
    <row r="359" spans="1:65" s="13" customFormat="1">
      <c r="B359" s="208"/>
      <c r="C359" s="209"/>
      <c r="D359" s="210" t="s">
        <v>191</v>
      </c>
      <c r="E359" s="211" t="s">
        <v>1</v>
      </c>
      <c r="F359" s="212" t="s">
        <v>737</v>
      </c>
      <c r="G359" s="209"/>
      <c r="H359" s="211" t="s">
        <v>1</v>
      </c>
      <c r="I359" s="213"/>
      <c r="J359" s="209"/>
      <c r="K359" s="209"/>
      <c r="L359" s="214"/>
      <c r="M359" s="215"/>
      <c r="N359" s="216"/>
      <c r="O359" s="216"/>
      <c r="P359" s="216"/>
      <c r="Q359" s="216"/>
      <c r="R359" s="216"/>
      <c r="S359" s="216"/>
      <c r="T359" s="217"/>
      <c r="AT359" s="218" t="s">
        <v>191</v>
      </c>
      <c r="AU359" s="218" t="s">
        <v>85</v>
      </c>
      <c r="AV359" s="13" t="s">
        <v>83</v>
      </c>
      <c r="AW359" s="13" t="s">
        <v>32</v>
      </c>
      <c r="AX359" s="13" t="s">
        <v>75</v>
      </c>
      <c r="AY359" s="218" t="s">
        <v>145</v>
      </c>
    </row>
    <row r="360" spans="1:65" s="14" customFormat="1">
      <c r="B360" s="219"/>
      <c r="C360" s="220"/>
      <c r="D360" s="210" t="s">
        <v>191</v>
      </c>
      <c r="E360" s="221" t="s">
        <v>1</v>
      </c>
      <c r="F360" s="222" t="s">
        <v>168</v>
      </c>
      <c r="G360" s="220"/>
      <c r="H360" s="223">
        <v>7</v>
      </c>
      <c r="I360" s="224"/>
      <c r="J360" s="220"/>
      <c r="K360" s="220"/>
      <c r="L360" s="225"/>
      <c r="M360" s="226"/>
      <c r="N360" s="227"/>
      <c r="O360" s="227"/>
      <c r="P360" s="227"/>
      <c r="Q360" s="227"/>
      <c r="R360" s="227"/>
      <c r="S360" s="227"/>
      <c r="T360" s="228"/>
      <c r="AT360" s="229" t="s">
        <v>191</v>
      </c>
      <c r="AU360" s="229" t="s">
        <v>85</v>
      </c>
      <c r="AV360" s="14" t="s">
        <v>85</v>
      </c>
      <c r="AW360" s="14" t="s">
        <v>32</v>
      </c>
      <c r="AX360" s="14" t="s">
        <v>83</v>
      </c>
      <c r="AY360" s="229" t="s">
        <v>145</v>
      </c>
    </row>
    <row r="361" spans="1:65" s="2" customFormat="1" ht="24.2" customHeight="1">
      <c r="A361" s="34"/>
      <c r="B361" s="35"/>
      <c r="C361" s="241" t="s">
        <v>738</v>
      </c>
      <c r="D361" s="241" t="s">
        <v>218</v>
      </c>
      <c r="E361" s="242" t="s">
        <v>739</v>
      </c>
      <c r="F361" s="243" t="s">
        <v>740</v>
      </c>
      <c r="G361" s="244" t="s">
        <v>159</v>
      </c>
      <c r="H361" s="245">
        <v>40</v>
      </c>
      <c r="I361" s="246"/>
      <c r="J361" s="247">
        <f>ROUND(I361*H361,2)</f>
        <v>0</v>
      </c>
      <c r="K361" s="248"/>
      <c r="L361" s="39"/>
      <c r="M361" s="249" t="s">
        <v>1</v>
      </c>
      <c r="N361" s="250" t="s">
        <v>40</v>
      </c>
      <c r="O361" s="71"/>
      <c r="P361" s="198">
        <f>O361*H361</f>
        <v>0</v>
      </c>
      <c r="Q361" s="198">
        <v>0.42080000000000001</v>
      </c>
      <c r="R361" s="198">
        <f>Q361*H361</f>
        <v>16.832000000000001</v>
      </c>
      <c r="S361" s="198">
        <v>0</v>
      </c>
      <c r="T361" s="199">
        <f>S361*H361</f>
        <v>0</v>
      </c>
      <c r="U361" s="34"/>
      <c r="V361" s="34"/>
      <c r="W361" s="34"/>
      <c r="X361" s="34"/>
      <c r="Y361" s="34"/>
      <c r="Z361" s="34"/>
      <c r="AA361" s="34"/>
      <c r="AB361" s="34"/>
      <c r="AC361" s="34"/>
      <c r="AD361" s="34"/>
      <c r="AE361" s="34"/>
      <c r="AR361" s="200" t="s">
        <v>151</v>
      </c>
      <c r="AT361" s="200" t="s">
        <v>218</v>
      </c>
      <c r="AU361" s="200" t="s">
        <v>85</v>
      </c>
      <c r="AY361" s="17" t="s">
        <v>145</v>
      </c>
      <c r="BE361" s="201">
        <f>IF(N361="základní",J361,0)</f>
        <v>0</v>
      </c>
      <c r="BF361" s="201">
        <f>IF(N361="snížená",J361,0)</f>
        <v>0</v>
      </c>
      <c r="BG361" s="201">
        <f>IF(N361="zákl. přenesená",J361,0)</f>
        <v>0</v>
      </c>
      <c r="BH361" s="201">
        <f>IF(N361="sníž. přenesená",J361,0)</f>
        <v>0</v>
      </c>
      <c r="BI361" s="201">
        <f>IF(N361="nulová",J361,0)</f>
        <v>0</v>
      </c>
      <c r="BJ361" s="17" t="s">
        <v>83</v>
      </c>
      <c r="BK361" s="201">
        <f>ROUND(I361*H361,2)</f>
        <v>0</v>
      </c>
      <c r="BL361" s="17" t="s">
        <v>151</v>
      </c>
      <c r="BM361" s="200" t="s">
        <v>741</v>
      </c>
    </row>
    <row r="362" spans="1:65" s="2" customFormat="1" ht="24.2" customHeight="1">
      <c r="A362" s="34"/>
      <c r="B362" s="35"/>
      <c r="C362" s="187" t="s">
        <v>742</v>
      </c>
      <c r="D362" s="187" t="s">
        <v>147</v>
      </c>
      <c r="E362" s="188" t="s">
        <v>743</v>
      </c>
      <c r="F362" s="189" t="s">
        <v>744</v>
      </c>
      <c r="G362" s="190" t="s">
        <v>149</v>
      </c>
      <c r="H362" s="191">
        <v>7</v>
      </c>
      <c r="I362" s="192"/>
      <c r="J362" s="193">
        <f>ROUND(I362*H362,2)</f>
        <v>0</v>
      </c>
      <c r="K362" s="194"/>
      <c r="L362" s="195"/>
      <c r="M362" s="196" t="s">
        <v>1</v>
      </c>
      <c r="N362" s="197" t="s">
        <v>40</v>
      </c>
      <c r="O362" s="71"/>
      <c r="P362" s="198">
        <f>O362*H362</f>
        <v>0</v>
      </c>
      <c r="Q362" s="198">
        <v>0</v>
      </c>
      <c r="R362" s="198">
        <f>Q362*H362</f>
        <v>0</v>
      </c>
      <c r="S362" s="198">
        <v>0</v>
      </c>
      <c r="T362" s="199">
        <f>S362*H362</f>
        <v>0</v>
      </c>
      <c r="U362" s="34"/>
      <c r="V362" s="34"/>
      <c r="W362" s="34"/>
      <c r="X362" s="34"/>
      <c r="Y362" s="34"/>
      <c r="Z362" s="34"/>
      <c r="AA362" s="34"/>
      <c r="AB362" s="34"/>
      <c r="AC362" s="34"/>
      <c r="AD362" s="34"/>
      <c r="AE362" s="34"/>
      <c r="AR362" s="200" t="s">
        <v>150</v>
      </c>
      <c r="AT362" s="200" t="s">
        <v>147</v>
      </c>
      <c r="AU362" s="200" t="s">
        <v>85</v>
      </c>
      <c r="AY362" s="17" t="s">
        <v>145</v>
      </c>
      <c r="BE362" s="201">
        <f>IF(N362="základní",J362,0)</f>
        <v>0</v>
      </c>
      <c r="BF362" s="201">
        <f>IF(N362="snížená",J362,0)</f>
        <v>0</v>
      </c>
      <c r="BG362" s="201">
        <f>IF(N362="zákl. přenesená",J362,0)</f>
        <v>0</v>
      </c>
      <c r="BH362" s="201">
        <f>IF(N362="sníž. přenesená",J362,0)</f>
        <v>0</v>
      </c>
      <c r="BI362" s="201">
        <f>IF(N362="nulová",J362,0)</f>
        <v>0</v>
      </c>
      <c r="BJ362" s="17" t="s">
        <v>83</v>
      </c>
      <c r="BK362" s="201">
        <f>ROUND(I362*H362,2)</f>
        <v>0</v>
      </c>
      <c r="BL362" s="17" t="s">
        <v>151</v>
      </c>
      <c r="BM362" s="200" t="s">
        <v>745</v>
      </c>
    </row>
    <row r="363" spans="1:65" s="2" customFormat="1" ht="24.2" customHeight="1">
      <c r="A363" s="34"/>
      <c r="B363" s="35"/>
      <c r="C363" s="241" t="s">
        <v>746</v>
      </c>
      <c r="D363" s="241" t="s">
        <v>218</v>
      </c>
      <c r="E363" s="242" t="s">
        <v>747</v>
      </c>
      <c r="F363" s="243" t="s">
        <v>748</v>
      </c>
      <c r="G363" s="244" t="s">
        <v>159</v>
      </c>
      <c r="H363" s="245">
        <v>19</v>
      </c>
      <c r="I363" s="246"/>
      <c r="J363" s="247">
        <f>ROUND(I363*H363,2)</f>
        <v>0</v>
      </c>
      <c r="K363" s="248"/>
      <c r="L363" s="39"/>
      <c r="M363" s="249" t="s">
        <v>1</v>
      </c>
      <c r="N363" s="250" t="s">
        <v>40</v>
      </c>
      <c r="O363" s="71"/>
      <c r="P363" s="198">
        <f>O363*H363</f>
        <v>0</v>
      </c>
      <c r="Q363" s="198">
        <v>0.31108000000000002</v>
      </c>
      <c r="R363" s="198">
        <f>Q363*H363</f>
        <v>5.91052</v>
      </c>
      <c r="S363" s="198">
        <v>0</v>
      </c>
      <c r="T363" s="199">
        <f>S363*H363</f>
        <v>0</v>
      </c>
      <c r="U363" s="34"/>
      <c r="V363" s="34"/>
      <c r="W363" s="34"/>
      <c r="X363" s="34"/>
      <c r="Y363" s="34"/>
      <c r="Z363" s="34"/>
      <c r="AA363" s="34"/>
      <c r="AB363" s="34"/>
      <c r="AC363" s="34"/>
      <c r="AD363" s="34"/>
      <c r="AE363" s="34"/>
      <c r="AR363" s="200" t="s">
        <v>151</v>
      </c>
      <c r="AT363" s="200" t="s">
        <v>218</v>
      </c>
      <c r="AU363" s="200" t="s">
        <v>85</v>
      </c>
      <c r="AY363" s="17" t="s">
        <v>145</v>
      </c>
      <c r="BE363" s="201">
        <f>IF(N363="základní",J363,0)</f>
        <v>0</v>
      </c>
      <c r="BF363" s="201">
        <f>IF(N363="snížená",J363,0)</f>
        <v>0</v>
      </c>
      <c r="BG363" s="201">
        <f>IF(N363="zákl. přenesená",J363,0)</f>
        <v>0</v>
      </c>
      <c r="BH363" s="201">
        <f>IF(N363="sníž. přenesená",J363,0)</f>
        <v>0</v>
      </c>
      <c r="BI363" s="201">
        <f>IF(N363="nulová",J363,0)</f>
        <v>0</v>
      </c>
      <c r="BJ363" s="17" t="s">
        <v>83</v>
      </c>
      <c r="BK363" s="201">
        <f>ROUND(I363*H363,2)</f>
        <v>0</v>
      </c>
      <c r="BL363" s="17" t="s">
        <v>151</v>
      </c>
      <c r="BM363" s="200" t="s">
        <v>749</v>
      </c>
    </row>
    <row r="364" spans="1:65" s="12" customFormat="1" ht="22.9" customHeight="1">
      <c r="B364" s="171"/>
      <c r="C364" s="172"/>
      <c r="D364" s="173" t="s">
        <v>74</v>
      </c>
      <c r="E364" s="185" t="s">
        <v>198</v>
      </c>
      <c r="F364" s="185" t="s">
        <v>750</v>
      </c>
      <c r="G364" s="172"/>
      <c r="H364" s="172"/>
      <c r="I364" s="175"/>
      <c r="J364" s="186">
        <f>BK364</f>
        <v>0</v>
      </c>
      <c r="K364" s="172"/>
      <c r="L364" s="177"/>
      <c r="M364" s="178"/>
      <c r="N364" s="179"/>
      <c r="O364" s="179"/>
      <c r="P364" s="180">
        <f>SUM(P365:P417)</f>
        <v>0</v>
      </c>
      <c r="Q364" s="179"/>
      <c r="R364" s="180">
        <f>SUM(R365:R417)</f>
        <v>193.31790809999998</v>
      </c>
      <c r="S364" s="179"/>
      <c r="T364" s="181">
        <f>SUM(T365:T417)</f>
        <v>205.48160000000001</v>
      </c>
      <c r="AR364" s="182" t="s">
        <v>83</v>
      </c>
      <c r="AT364" s="183" t="s">
        <v>74</v>
      </c>
      <c r="AU364" s="183" t="s">
        <v>83</v>
      </c>
      <c r="AY364" s="182" t="s">
        <v>145</v>
      </c>
      <c r="BK364" s="184">
        <f>SUM(BK365:BK417)</f>
        <v>0</v>
      </c>
    </row>
    <row r="365" spans="1:65" s="2" customFormat="1" ht="24.2" customHeight="1">
      <c r="A365" s="34"/>
      <c r="B365" s="35"/>
      <c r="C365" s="241" t="s">
        <v>751</v>
      </c>
      <c r="D365" s="241" t="s">
        <v>218</v>
      </c>
      <c r="E365" s="242" t="s">
        <v>752</v>
      </c>
      <c r="F365" s="243" t="s">
        <v>753</v>
      </c>
      <c r="G365" s="244" t="s">
        <v>159</v>
      </c>
      <c r="H365" s="245">
        <v>4</v>
      </c>
      <c r="I365" s="246"/>
      <c r="J365" s="247">
        <f t="shared" ref="J365:J370" si="20">ROUND(I365*H365,2)</f>
        <v>0</v>
      </c>
      <c r="K365" s="248"/>
      <c r="L365" s="39"/>
      <c r="M365" s="249" t="s">
        <v>1</v>
      </c>
      <c r="N365" s="250" t="s">
        <v>40</v>
      </c>
      <c r="O365" s="71"/>
      <c r="P365" s="198">
        <f t="shared" ref="P365:P370" si="21">O365*H365</f>
        <v>0</v>
      </c>
      <c r="Q365" s="198">
        <v>6.9999999999999999E-4</v>
      </c>
      <c r="R365" s="198">
        <f t="shared" ref="R365:R370" si="22">Q365*H365</f>
        <v>2.8E-3</v>
      </c>
      <c r="S365" s="198">
        <v>0</v>
      </c>
      <c r="T365" s="199">
        <f t="shared" ref="T365:T370" si="23">S365*H365</f>
        <v>0</v>
      </c>
      <c r="U365" s="34"/>
      <c r="V365" s="34"/>
      <c r="W365" s="34"/>
      <c r="X365" s="34"/>
      <c r="Y365" s="34"/>
      <c r="Z365" s="34"/>
      <c r="AA365" s="34"/>
      <c r="AB365" s="34"/>
      <c r="AC365" s="34"/>
      <c r="AD365" s="34"/>
      <c r="AE365" s="34"/>
      <c r="AR365" s="200" t="s">
        <v>151</v>
      </c>
      <c r="AT365" s="200" t="s">
        <v>218</v>
      </c>
      <c r="AU365" s="200" t="s">
        <v>85</v>
      </c>
      <c r="AY365" s="17" t="s">
        <v>145</v>
      </c>
      <c r="BE365" s="201">
        <f t="shared" ref="BE365:BE370" si="24">IF(N365="základní",J365,0)</f>
        <v>0</v>
      </c>
      <c r="BF365" s="201">
        <f t="shared" ref="BF365:BF370" si="25">IF(N365="snížená",J365,0)</f>
        <v>0</v>
      </c>
      <c r="BG365" s="201">
        <f t="shared" ref="BG365:BG370" si="26">IF(N365="zákl. přenesená",J365,0)</f>
        <v>0</v>
      </c>
      <c r="BH365" s="201">
        <f t="shared" ref="BH365:BH370" si="27">IF(N365="sníž. přenesená",J365,0)</f>
        <v>0</v>
      </c>
      <c r="BI365" s="201">
        <f t="shared" ref="BI365:BI370" si="28">IF(N365="nulová",J365,0)</f>
        <v>0</v>
      </c>
      <c r="BJ365" s="17" t="s">
        <v>83</v>
      </c>
      <c r="BK365" s="201">
        <f t="shared" ref="BK365:BK370" si="29">ROUND(I365*H365,2)</f>
        <v>0</v>
      </c>
      <c r="BL365" s="17" t="s">
        <v>151</v>
      </c>
      <c r="BM365" s="200" t="s">
        <v>754</v>
      </c>
    </row>
    <row r="366" spans="1:65" s="2" customFormat="1" ht="14.45" customHeight="1">
      <c r="A366" s="34"/>
      <c r="B366" s="35"/>
      <c r="C366" s="187" t="s">
        <v>755</v>
      </c>
      <c r="D366" s="187" t="s">
        <v>147</v>
      </c>
      <c r="E366" s="188" t="s">
        <v>756</v>
      </c>
      <c r="F366" s="189" t="s">
        <v>757</v>
      </c>
      <c r="G366" s="190" t="s">
        <v>159</v>
      </c>
      <c r="H366" s="191">
        <v>4</v>
      </c>
      <c r="I366" s="192"/>
      <c r="J366" s="193">
        <f t="shared" si="20"/>
        <v>0</v>
      </c>
      <c r="K366" s="194"/>
      <c r="L366" s="195"/>
      <c r="M366" s="196" t="s">
        <v>1</v>
      </c>
      <c r="N366" s="197" t="s">
        <v>40</v>
      </c>
      <c r="O366" s="71"/>
      <c r="P366" s="198">
        <f t="shared" si="21"/>
        <v>0</v>
      </c>
      <c r="Q366" s="198">
        <v>1.2999999999999999E-3</v>
      </c>
      <c r="R366" s="198">
        <f t="shared" si="22"/>
        <v>5.1999999999999998E-3</v>
      </c>
      <c r="S366" s="198">
        <v>0</v>
      </c>
      <c r="T366" s="199">
        <f t="shared" si="23"/>
        <v>0</v>
      </c>
      <c r="U366" s="34"/>
      <c r="V366" s="34"/>
      <c r="W366" s="34"/>
      <c r="X366" s="34"/>
      <c r="Y366" s="34"/>
      <c r="Z366" s="34"/>
      <c r="AA366" s="34"/>
      <c r="AB366" s="34"/>
      <c r="AC366" s="34"/>
      <c r="AD366" s="34"/>
      <c r="AE366" s="34"/>
      <c r="AR366" s="200" t="s">
        <v>150</v>
      </c>
      <c r="AT366" s="200" t="s">
        <v>147</v>
      </c>
      <c r="AU366" s="200" t="s">
        <v>85</v>
      </c>
      <c r="AY366" s="17" t="s">
        <v>145</v>
      </c>
      <c r="BE366" s="201">
        <f t="shared" si="24"/>
        <v>0</v>
      </c>
      <c r="BF366" s="201">
        <f t="shared" si="25"/>
        <v>0</v>
      </c>
      <c r="BG366" s="201">
        <f t="shared" si="26"/>
        <v>0</v>
      </c>
      <c r="BH366" s="201">
        <f t="shared" si="27"/>
        <v>0</v>
      </c>
      <c r="BI366" s="201">
        <f t="shared" si="28"/>
        <v>0</v>
      </c>
      <c r="BJ366" s="17" t="s">
        <v>83</v>
      </c>
      <c r="BK366" s="201">
        <f t="shared" si="29"/>
        <v>0</v>
      </c>
      <c r="BL366" s="17" t="s">
        <v>151</v>
      </c>
      <c r="BM366" s="200" t="s">
        <v>758</v>
      </c>
    </row>
    <row r="367" spans="1:65" s="2" customFormat="1" ht="14.45" customHeight="1">
      <c r="A367" s="34"/>
      <c r="B367" s="35"/>
      <c r="C367" s="187" t="s">
        <v>759</v>
      </c>
      <c r="D367" s="187" t="s">
        <v>147</v>
      </c>
      <c r="E367" s="188" t="s">
        <v>760</v>
      </c>
      <c r="F367" s="189" t="s">
        <v>761</v>
      </c>
      <c r="G367" s="190" t="s">
        <v>159</v>
      </c>
      <c r="H367" s="191">
        <v>4</v>
      </c>
      <c r="I367" s="192"/>
      <c r="J367" s="193">
        <f t="shared" si="20"/>
        <v>0</v>
      </c>
      <c r="K367" s="194"/>
      <c r="L367" s="195"/>
      <c r="M367" s="196" t="s">
        <v>1</v>
      </c>
      <c r="N367" s="197" t="s">
        <v>40</v>
      </c>
      <c r="O367" s="71"/>
      <c r="P367" s="198">
        <f t="shared" si="21"/>
        <v>0</v>
      </c>
      <c r="Q367" s="198">
        <v>6.1000000000000004E-3</v>
      </c>
      <c r="R367" s="198">
        <f t="shared" si="22"/>
        <v>2.4400000000000002E-2</v>
      </c>
      <c r="S367" s="198">
        <v>0</v>
      </c>
      <c r="T367" s="199">
        <f t="shared" si="23"/>
        <v>0</v>
      </c>
      <c r="U367" s="34"/>
      <c r="V367" s="34"/>
      <c r="W367" s="34"/>
      <c r="X367" s="34"/>
      <c r="Y367" s="34"/>
      <c r="Z367" s="34"/>
      <c r="AA367" s="34"/>
      <c r="AB367" s="34"/>
      <c r="AC367" s="34"/>
      <c r="AD367" s="34"/>
      <c r="AE367" s="34"/>
      <c r="AR367" s="200" t="s">
        <v>150</v>
      </c>
      <c r="AT367" s="200" t="s">
        <v>147</v>
      </c>
      <c r="AU367" s="200" t="s">
        <v>85</v>
      </c>
      <c r="AY367" s="17" t="s">
        <v>145</v>
      </c>
      <c r="BE367" s="201">
        <f t="shared" si="24"/>
        <v>0</v>
      </c>
      <c r="BF367" s="201">
        <f t="shared" si="25"/>
        <v>0</v>
      </c>
      <c r="BG367" s="201">
        <f t="shared" si="26"/>
        <v>0</v>
      </c>
      <c r="BH367" s="201">
        <f t="shared" si="27"/>
        <v>0</v>
      </c>
      <c r="BI367" s="201">
        <f t="shared" si="28"/>
        <v>0</v>
      </c>
      <c r="BJ367" s="17" t="s">
        <v>83</v>
      </c>
      <c r="BK367" s="201">
        <f t="shared" si="29"/>
        <v>0</v>
      </c>
      <c r="BL367" s="17" t="s">
        <v>151</v>
      </c>
      <c r="BM367" s="200" t="s">
        <v>762</v>
      </c>
    </row>
    <row r="368" spans="1:65" s="2" customFormat="1" ht="14.45" customHeight="1">
      <c r="A368" s="34"/>
      <c r="B368" s="35"/>
      <c r="C368" s="187" t="s">
        <v>763</v>
      </c>
      <c r="D368" s="187" t="s">
        <v>147</v>
      </c>
      <c r="E368" s="188" t="s">
        <v>764</v>
      </c>
      <c r="F368" s="189" t="s">
        <v>765</v>
      </c>
      <c r="G368" s="190" t="s">
        <v>159</v>
      </c>
      <c r="H368" s="191">
        <v>4</v>
      </c>
      <c r="I368" s="192"/>
      <c r="J368" s="193">
        <f t="shared" si="20"/>
        <v>0</v>
      </c>
      <c r="K368" s="194"/>
      <c r="L368" s="195"/>
      <c r="M368" s="196" t="s">
        <v>1</v>
      </c>
      <c r="N368" s="197" t="s">
        <v>40</v>
      </c>
      <c r="O368" s="71"/>
      <c r="P368" s="198">
        <f t="shared" si="21"/>
        <v>0</v>
      </c>
      <c r="Q368" s="198">
        <v>3.0000000000000001E-3</v>
      </c>
      <c r="R368" s="198">
        <f t="shared" si="22"/>
        <v>1.2E-2</v>
      </c>
      <c r="S368" s="198">
        <v>0</v>
      </c>
      <c r="T368" s="199">
        <f t="shared" si="23"/>
        <v>0</v>
      </c>
      <c r="U368" s="34"/>
      <c r="V368" s="34"/>
      <c r="W368" s="34"/>
      <c r="X368" s="34"/>
      <c r="Y368" s="34"/>
      <c r="Z368" s="34"/>
      <c r="AA368" s="34"/>
      <c r="AB368" s="34"/>
      <c r="AC368" s="34"/>
      <c r="AD368" s="34"/>
      <c r="AE368" s="34"/>
      <c r="AR368" s="200" t="s">
        <v>150</v>
      </c>
      <c r="AT368" s="200" t="s">
        <v>147</v>
      </c>
      <c r="AU368" s="200" t="s">
        <v>85</v>
      </c>
      <c r="AY368" s="17" t="s">
        <v>145</v>
      </c>
      <c r="BE368" s="201">
        <f t="shared" si="24"/>
        <v>0</v>
      </c>
      <c r="BF368" s="201">
        <f t="shared" si="25"/>
        <v>0</v>
      </c>
      <c r="BG368" s="201">
        <f t="shared" si="26"/>
        <v>0</v>
      </c>
      <c r="BH368" s="201">
        <f t="shared" si="27"/>
        <v>0</v>
      </c>
      <c r="BI368" s="201">
        <f t="shared" si="28"/>
        <v>0</v>
      </c>
      <c r="BJ368" s="17" t="s">
        <v>83</v>
      </c>
      <c r="BK368" s="201">
        <f t="shared" si="29"/>
        <v>0</v>
      </c>
      <c r="BL368" s="17" t="s">
        <v>151</v>
      </c>
      <c r="BM368" s="200" t="s">
        <v>766</v>
      </c>
    </row>
    <row r="369" spans="1:65" s="2" customFormat="1" ht="14.45" customHeight="1">
      <c r="A369" s="34"/>
      <c r="B369" s="35"/>
      <c r="C369" s="187" t="s">
        <v>767</v>
      </c>
      <c r="D369" s="187" t="s">
        <v>147</v>
      </c>
      <c r="E369" s="188" t="s">
        <v>768</v>
      </c>
      <c r="F369" s="189" t="s">
        <v>769</v>
      </c>
      <c r="G369" s="190" t="s">
        <v>159</v>
      </c>
      <c r="H369" s="191">
        <v>4</v>
      </c>
      <c r="I369" s="192"/>
      <c r="J369" s="193">
        <f t="shared" si="20"/>
        <v>0</v>
      </c>
      <c r="K369" s="194"/>
      <c r="L369" s="195"/>
      <c r="M369" s="196" t="s">
        <v>1</v>
      </c>
      <c r="N369" s="197" t="s">
        <v>40</v>
      </c>
      <c r="O369" s="71"/>
      <c r="P369" s="198">
        <f t="shared" si="21"/>
        <v>0</v>
      </c>
      <c r="Q369" s="198">
        <v>1E-4</v>
      </c>
      <c r="R369" s="198">
        <f t="shared" si="22"/>
        <v>4.0000000000000002E-4</v>
      </c>
      <c r="S369" s="198">
        <v>0</v>
      </c>
      <c r="T369" s="199">
        <f t="shared" si="23"/>
        <v>0</v>
      </c>
      <c r="U369" s="34"/>
      <c r="V369" s="34"/>
      <c r="W369" s="34"/>
      <c r="X369" s="34"/>
      <c r="Y369" s="34"/>
      <c r="Z369" s="34"/>
      <c r="AA369" s="34"/>
      <c r="AB369" s="34"/>
      <c r="AC369" s="34"/>
      <c r="AD369" s="34"/>
      <c r="AE369" s="34"/>
      <c r="AR369" s="200" t="s">
        <v>150</v>
      </c>
      <c r="AT369" s="200" t="s">
        <v>147</v>
      </c>
      <c r="AU369" s="200" t="s">
        <v>85</v>
      </c>
      <c r="AY369" s="17" t="s">
        <v>145</v>
      </c>
      <c r="BE369" s="201">
        <f t="shared" si="24"/>
        <v>0</v>
      </c>
      <c r="BF369" s="201">
        <f t="shared" si="25"/>
        <v>0</v>
      </c>
      <c r="BG369" s="201">
        <f t="shared" si="26"/>
        <v>0</v>
      </c>
      <c r="BH369" s="201">
        <f t="shared" si="27"/>
        <v>0</v>
      </c>
      <c r="BI369" s="201">
        <f t="shared" si="28"/>
        <v>0</v>
      </c>
      <c r="BJ369" s="17" t="s">
        <v>83</v>
      </c>
      <c r="BK369" s="201">
        <f t="shared" si="29"/>
        <v>0</v>
      </c>
      <c r="BL369" s="17" t="s">
        <v>151</v>
      </c>
      <c r="BM369" s="200" t="s">
        <v>770</v>
      </c>
    </row>
    <row r="370" spans="1:65" s="2" customFormat="1" ht="24.2" customHeight="1">
      <c r="A370" s="34"/>
      <c r="B370" s="35"/>
      <c r="C370" s="241" t="s">
        <v>771</v>
      </c>
      <c r="D370" s="241" t="s">
        <v>218</v>
      </c>
      <c r="E370" s="242" t="s">
        <v>772</v>
      </c>
      <c r="F370" s="243" t="s">
        <v>773</v>
      </c>
      <c r="G370" s="244" t="s">
        <v>232</v>
      </c>
      <c r="H370" s="245">
        <v>45.61</v>
      </c>
      <c r="I370" s="246"/>
      <c r="J370" s="247">
        <f t="shared" si="20"/>
        <v>0</v>
      </c>
      <c r="K370" s="248"/>
      <c r="L370" s="39"/>
      <c r="M370" s="249" t="s">
        <v>1</v>
      </c>
      <c r="N370" s="250" t="s">
        <v>40</v>
      </c>
      <c r="O370" s="71"/>
      <c r="P370" s="198">
        <f t="shared" si="21"/>
        <v>0</v>
      </c>
      <c r="Q370" s="198">
        <v>1.1999999999999999E-3</v>
      </c>
      <c r="R370" s="198">
        <f t="shared" si="22"/>
        <v>5.4731999999999996E-2</v>
      </c>
      <c r="S370" s="198">
        <v>0</v>
      </c>
      <c r="T370" s="199">
        <f t="shared" si="23"/>
        <v>0</v>
      </c>
      <c r="U370" s="34"/>
      <c r="V370" s="34"/>
      <c r="W370" s="34"/>
      <c r="X370" s="34"/>
      <c r="Y370" s="34"/>
      <c r="Z370" s="34"/>
      <c r="AA370" s="34"/>
      <c r="AB370" s="34"/>
      <c r="AC370" s="34"/>
      <c r="AD370" s="34"/>
      <c r="AE370" s="34"/>
      <c r="AR370" s="200" t="s">
        <v>151</v>
      </c>
      <c r="AT370" s="200" t="s">
        <v>218</v>
      </c>
      <c r="AU370" s="200" t="s">
        <v>85</v>
      </c>
      <c r="AY370" s="17" t="s">
        <v>145</v>
      </c>
      <c r="BE370" s="201">
        <f t="shared" si="24"/>
        <v>0</v>
      </c>
      <c r="BF370" s="201">
        <f t="shared" si="25"/>
        <v>0</v>
      </c>
      <c r="BG370" s="201">
        <f t="shared" si="26"/>
        <v>0</v>
      </c>
      <c r="BH370" s="201">
        <f t="shared" si="27"/>
        <v>0</v>
      </c>
      <c r="BI370" s="201">
        <f t="shared" si="28"/>
        <v>0</v>
      </c>
      <c r="BJ370" s="17" t="s">
        <v>83</v>
      </c>
      <c r="BK370" s="201">
        <f t="shared" si="29"/>
        <v>0</v>
      </c>
      <c r="BL370" s="17" t="s">
        <v>151</v>
      </c>
      <c r="BM370" s="200" t="s">
        <v>774</v>
      </c>
    </row>
    <row r="371" spans="1:65" s="13" customFormat="1">
      <c r="B371" s="208"/>
      <c r="C371" s="209"/>
      <c r="D371" s="210" t="s">
        <v>191</v>
      </c>
      <c r="E371" s="211" t="s">
        <v>1</v>
      </c>
      <c r="F371" s="212" t="s">
        <v>775</v>
      </c>
      <c r="G371" s="209"/>
      <c r="H371" s="211" t="s">
        <v>1</v>
      </c>
      <c r="I371" s="213"/>
      <c r="J371" s="209"/>
      <c r="K371" s="209"/>
      <c r="L371" s="214"/>
      <c r="M371" s="215"/>
      <c r="N371" s="216"/>
      <c r="O371" s="216"/>
      <c r="P371" s="216"/>
      <c r="Q371" s="216"/>
      <c r="R371" s="216"/>
      <c r="S371" s="216"/>
      <c r="T371" s="217"/>
      <c r="AT371" s="218" t="s">
        <v>191</v>
      </c>
      <c r="AU371" s="218" t="s">
        <v>85</v>
      </c>
      <c r="AV371" s="13" t="s">
        <v>83</v>
      </c>
      <c r="AW371" s="13" t="s">
        <v>32</v>
      </c>
      <c r="AX371" s="13" t="s">
        <v>75</v>
      </c>
      <c r="AY371" s="218" t="s">
        <v>145</v>
      </c>
    </row>
    <row r="372" spans="1:65" s="14" customFormat="1">
      <c r="B372" s="219"/>
      <c r="C372" s="220"/>
      <c r="D372" s="210" t="s">
        <v>191</v>
      </c>
      <c r="E372" s="221" t="s">
        <v>1</v>
      </c>
      <c r="F372" s="222" t="s">
        <v>776</v>
      </c>
      <c r="G372" s="220"/>
      <c r="H372" s="223">
        <v>45.61</v>
      </c>
      <c r="I372" s="224"/>
      <c r="J372" s="220"/>
      <c r="K372" s="220"/>
      <c r="L372" s="225"/>
      <c r="M372" s="226"/>
      <c r="N372" s="227"/>
      <c r="O372" s="227"/>
      <c r="P372" s="227"/>
      <c r="Q372" s="227"/>
      <c r="R372" s="227"/>
      <c r="S372" s="227"/>
      <c r="T372" s="228"/>
      <c r="AT372" s="229" t="s">
        <v>191</v>
      </c>
      <c r="AU372" s="229" t="s">
        <v>85</v>
      </c>
      <c r="AV372" s="14" t="s">
        <v>85</v>
      </c>
      <c r="AW372" s="14" t="s">
        <v>32</v>
      </c>
      <c r="AX372" s="14" t="s">
        <v>83</v>
      </c>
      <c r="AY372" s="229" t="s">
        <v>145</v>
      </c>
    </row>
    <row r="373" spans="1:65" s="2" customFormat="1" ht="14.45" customHeight="1">
      <c r="A373" s="34"/>
      <c r="B373" s="35"/>
      <c r="C373" s="241" t="s">
        <v>777</v>
      </c>
      <c r="D373" s="241" t="s">
        <v>218</v>
      </c>
      <c r="E373" s="242" t="s">
        <v>778</v>
      </c>
      <c r="F373" s="243" t="s">
        <v>779</v>
      </c>
      <c r="G373" s="244" t="s">
        <v>232</v>
      </c>
      <c r="H373" s="245">
        <v>45.61</v>
      </c>
      <c r="I373" s="246"/>
      <c r="J373" s="247">
        <f>ROUND(I373*H373,2)</f>
        <v>0</v>
      </c>
      <c r="K373" s="248"/>
      <c r="L373" s="39"/>
      <c r="M373" s="249" t="s">
        <v>1</v>
      </c>
      <c r="N373" s="250" t="s">
        <v>40</v>
      </c>
      <c r="O373" s="71"/>
      <c r="P373" s="198">
        <f>O373*H373</f>
        <v>0</v>
      </c>
      <c r="Q373" s="198">
        <v>1.0000000000000001E-5</v>
      </c>
      <c r="R373" s="198">
        <f>Q373*H373</f>
        <v>4.5610000000000003E-4</v>
      </c>
      <c r="S373" s="198">
        <v>0</v>
      </c>
      <c r="T373" s="199">
        <f>S373*H373</f>
        <v>0</v>
      </c>
      <c r="U373" s="34"/>
      <c r="V373" s="34"/>
      <c r="W373" s="34"/>
      <c r="X373" s="34"/>
      <c r="Y373" s="34"/>
      <c r="Z373" s="34"/>
      <c r="AA373" s="34"/>
      <c r="AB373" s="34"/>
      <c r="AC373" s="34"/>
      <c r="AD373" s="34"/>
      <c r="AE373" s="34"/>
      <c r="AR373" s="200" t="s">
        <v>151</v>
      </c>
      <c r="AT373" s="200" t="s">
        <v>218</v>
      </c>
      <c r="AU373" s="200" t="s">
        <v>85</v>
      </c>
      <c r="AY373" s="17" t="s">
        <v>145</v>
      </c>
      <c r="BE373" s="201">
        <f>IF(N373="základní",J373,0)</f>
        <v>0</v>
      </c>
      <c r="BF373" s="201">
        <f>IF(N373="snížená",J373,0)</f>
        <v>0</v>
      </c>
      <c r="BG373" s="201">
        <f>IF(N373="zákl. přenesená",J373,0)</f>
        <v>0</v>
      </c>
      <c r="BH373" s="201">
        <f>IF(N373="sníž. přenesená",J373,0)</f>
        <v>0</v>
      </c>
      <c r="BI373" s="201">
        <f>IF(N373="nulová",J373,0)</f>
        <v>0</v>
      </c>
      <c r="BJ373" s="17" t="s">
        <v>83</v>
      </c>
      <c r="BK373" s="201">
        <f>ROUND(I373*H373,2)</f>
        <v>0</v>
      </c>
      <c r="BL373" s="17" t="s">
        <v>151</v>
      </c>
      <c r="BM373" s="200" t="s">
        <v>780</v>
      </c>
    </row>
    <row r="374" spans="1:65" s="2" customFormat="1" ht="24.2" customHeight="1">
      <c r="A374" s="34"/>
      <c r="B374" s="35"/>
      <c r="C374" s="241" t="s">
        <v>781</v>
      </c>
      <c r="D374" s="241" t="s">
        <v>218</v>
      </c>
      <c r="E374" s="242" t="s">
        <v>782</v>
      </c>
      <c r="F374" s="243" t="s">
        <v>783</v>
      </c>
      <c r="G374" s="244" t="s">
        <v>173</v>
      </c>
      <c r="H374" s="245">
        <v>1014.8</v>
      </c>
      <c r="I374" s="246"/>
      <c r="J374" s="247">
        <f>ROUND(I374*H374,2)</f>
        <v>0</v>
      </c>
      <c r="K374" s="248"/>
      <c r="L374" s="39"/>
      <c r="M374" s="249" t="s">
        <v>1</v>
      </c>
      <c r="N374" s="250" t="s">
        <v>40</v>
      </c>
      <c r="O374" s="71"/>
      <c r="P374" s="198">
        <f>O374*H374</f>
        <v>0</v>
      </c>
      <c r="Q374" s="198">
        <v>0.1295</v>
      </c>
      <c r="R374" s="198">
        <f>Q374*H374</f>
        <v>131.41659999999999</v>
      </c>
      <c r="S374" s="198">
        <v>0</v>
      </c>
      <c r="T374" s="199">
        <f>S374*H374</f>
        <v>0</v>
      </c>
      <c r="U374" s="34"/>
      <c r="V374" s="34"/>
      <c r="W374" s="34"/>
      <c r="X374" s="34"/>
      <c r="Y374" s="34"/>
      <c r="Z374" s="34"/>
      <c r="AA374" s="34"/>
      <c r="AB374" s="34"/>
      <c r="AC374" s="34"/>
      <c r="AD374" s="34"/>
      <c r="AE374" s="34"/>
      <c r="AR374" s="200" t="s">
        <v>151</v>
      </c>
      <c r="AT374" s="200" t="s">
        <v>218</v>
      </c>
      <c r="AU374" s="200" t="s">
        <v>85</v>
      </c>
      <c r="AY374" s="17" t="s">
        <v>145</v>
      </c>
      <c r="BE374" s="201">
        <f>IF(N374="základní",J374,0)</f>
        <v>0</v>
      </c>
      <c r="BF374" s="201">
        <f>IF(N374="snížená",J374,0)</f>
        <v>0</v>
      </c>
      <c r="BG374" s="201">
        <f>IF(N374="zákl. přenesená",J374,0)</f>
        <v>0</v>
      </c>
      <c r="BH374" s="201">
        <f>IF(N374="sníž. přenesená",J374,0)</f>
        <v>0</v>
      </c>
      <c r="BI374" s="201">
        <f>IF(N374="nulová",J374,0)</f>
        <v>0</v>
      </c>
      <c r="BJ374" s="17" t="s">
        <v>83</v>
      </c>
      <c r="BK374" s="201">
        <f>ROUND(I374*H374,2)</f>
        <v>0</v>
      </c>
      <c r="BL374" s="17" t="s">
        <v>151</v>
      </c>
      <c r="BM374" s="200" t="s">
        <v>784</v>
      </c>
    </row>
    <row r="375" spans="1:65" s="14" customFormat="1">
      <c r="B375" s="219"/>
      <c r="C375" s="220"/>
      <c r="D375" s="210" t="s">
        <v>191</v>
      </c>
      <c r="E375" s="221" t="s">
        <v>1</v>
      </c>
      <c r="F375" s="222" t="s">
        <v>256</v>
      </c>
      <c r="G375" s="220"/>
      <c r="H375" s="223">
        <v>1014.8</v>
      </c>
      <c r="I375" s="224"/>
      <c r="J375" s="220"/>
      <c r="K375" s="220"/>
      <c r="L375" s="225"/>
      <c r="M375" s="226"/>
      <c r="N375" s="227"/>
      <c r="O375" s="227"/>
      <c r="P375" s="227"/>
      <c r="Q375" s="227"/>
      <c r="R375" s="227"/>
      <c r="S375" s="227"/>
      <c r="T375" s="228"/>
      <c r="AT375" s="229" t="s">
        <v>191</v>
      </c>
      <c r="AU375" s="229" t="s">
        <v>85</v>
      </c>
      <c r="AV375" s="14" t="s">
        <v>85</v>
      </c>
      <c r="AW375" s="14" t="s">
        <v>32</v>
      </c>
      <c r="AX375" s="14" t="s">
        <v>83</v>
      </c>
      <c r="AY375" s="229" t="s">
        <v>145</v>
      </c>
    </row>
    <row r="376" spans="1:65" s="2" customFormat="1" ht="14.45" customHeight="1">
      <c r="A376" s="34"/>
      <c r="B376" s="35"/>
      <c r="C376" s="187" t="s">
        <v>785</v>
      </c>
      <c r="D376" s="187" t="s">
        <v>147</v>
      </c>
      <c r="E376" s="188" t="s">
        <v>786</v>
      </c>
      <c r="F376" s="189" t="s">
        <v>787</v>
      </c>
      <c r="G376" s="190" t="s">
        <v>173</v>
      </c>
      <c r="H376" s="191">
        <v>1065.54</v>
      </c>
      <c r="I376" s="192"/>
      <c r="J376" s="193">
        <f>ROUND(I376*H376,2)</f>
        <v>0</v>
      </c>
      <c r="K376" s="194"/>
      <c r="L376" s="195"/>
      <c r="M376" s="196" t="s">
        <v>1</v>
      </c>
      <c r="N376" s="197" t="s">
        <v>40</v>
      </c>
      <c r="O376" s="71"/>
      <c r="P376" s="198">
        <f>O376*H376</f>
        <v>0</v>
      </c>
      <c r="Q376" s="198">
        <v>5.8000000000000003E-2</v>
      </c>
      <c r="R376" s="198">
        <f>Q376*H376</f>
        <v>61.801320000000004</v>
      </c>
      <c r="S376" s="198">
        <v>0</v>
      </c>
      <c r="T376" s="199">
        <f>S376*H376</f>
        <v>0</v>
      </c>
      <c r="U376" s="34"/>
      <c r="V376" s="34"/>
      <c r="W376" s="34"/>
      <c r="X376" s="34"/>
      <c r="Y376" s="34"/>
      <c r="Z376" s="34"/>
      <c r="AA376" s="34"/>
      <c r="AB376" s="34"/>
      <c r="AC376" s="34"/>
      <c r="AD376" s="34"/>
      <c r="AE376" s="34"/>
      <c r="AR376" s="200" t="s">
        <v>150</v>
      </c>
      <c r="AT376" s="200" t="s">
        <v>147</v>
      </c>
      <c r="AU376" s="200" t="s">
        <v>85</v>
      </c>
      <c r="AY376" s="17" t="s">
        <v>145</v>
      </c>
      <c r="BE376" s="201">
        <f>IF(N376="základní",J376,0)</f>
        <v>0</v>
      </c>
      <c r="BF376" s="201">
        <f>IF(N376="snížená",J376,0)</f>
        <v>0</v>
      </c>
      <c r="BG376" s="201">
        <f>IF(N376="zákl. přenesená",J376,0)</f>
        <v>0</v>
      </c>
      <c r="BH376" s="201">
        <f>IF(N376="sníž. přenesená",J376,0)</f>
        <v>0</v>
      </c>
      <c r="BI376" s="201">
        <f>IF(N376="nulová",J376,0)</f>
        <v>0</v>
      </c>
      <c r="BJ376" s="17" t="s">
        <v>83</v>
      </c>
      <c r="BK376" s="201">
        <f>ROUND(I376*H376,2)</f>
        <v>0</v>
      </c>
      <c r="BL376" s="17" t="s">
        <v>151</v>
      </c>
      <c r="BM376" s="200" t="s">
        <v>788</v>
      </c>
    </row>
    <row r="377" spans="1:65" s="13" customFormat="1">
      <c r="B377" s="208"/>
      <c r="C377" s="209"/>
      <c r="D377" s="210" t="s">
        <v>191</v>
      </c>
      <c r="E377" s="211" t="s">
        <v>1</v>
      </c>
      <c r="F377" s="212" t="s">
        <v>789</v>
      </c>
      <c r="G377" s="209"/>
      <c r="H377" s="211" t="s">
        <v>1</v>
      </c>
      <c r="I377" s="213"/>
      <c r="J377" s="209"/>
      <c r="K377" s="209"/>
      <c r="L377" s="214"/>
      <c r="M377" s="215"/>
      <c r="N377" s="216"/>
      <c r="O377" s="216"/>
      <c r="P377" s="216"/>
      <c r="Q377" s="216"/>
      <c r="R377" s="216"/>
      <c r="S377" s="216"/>
      <c r="T377" s="217"/>
      <c r="AT377" s="218" t="s">
        <v>191</v>
      </c>
      <c r="AU377" s="218" t="s">
        <v>85</v>
      </c>
      <c r="AV377" s="13" t="s">
        <v>83</v>
      </c>
      <c r="AW377" s="13" t="s">
        <v>32</v>
      </c>
      <c r="AX377" s="13" t="s">
        <v>75</v>
      </c>
      <c r="AY377" s="218" t="s">
        <v>145</v>
      </c>
    </row>
    <row r="378" spans="1:65" s="13" customFormat="1">
      <c r="B378" s="208"/>
      <c r="C378" s="209"/>
      <c r="D378" s="210" t="s">
        <v>191</v>
      </c>
      <c r="E378" s="211" t="s">
        <v>1</v>
      </c>
      <c r="F378" s="212" t="s">
        <v>701</v>
      </c>
      <c r="G378" s="209"/>
      <c r="H378" s="211" t="s">
        <v>1</v>
      </c>
      <c r="I378" s="213"/>
      <c r="J378" s="209"/>
      <c r="K378" s="209"/>
      <c r="L378" s="214"/>
      <c r="M378" s="215"/>
      <c r="N378" s="216"/>
      <c r="O378" s="216"/>
      <c r="P378" s="216"/>
      <c r="Q378" s="216"/>
      <c r="R378" s="216"/>
      <c r="S378" s="216"/>
      <c r="T378" s="217"/>
      <c r="AT378" s="218" t="s">
        <v>191</v>
      </c>
      <c r="AU378" s="218" t="s">
        <v>85</v>
      </c>
      <c r="AV378" s="13" t="s">
        <v>83</v>
      </c>
      <c r="AW378" s="13" t="s">
        <v>32</v>
      </c>
      <c r="AX378" s="13" t="s">
        <v>75</v>
      </c>
      <c r="AY378" s="218" t="s">
        <v>145</v>
      </c>
    </row>
    <row r="379" spans="1:65" s="14" customFormat="1" ht="33.75">
      <c r="B379" s="219"/>
      <c r="C379" s="220"/>
      <c r="D379" s="210" t="s">
        <v>191</v>
      </c>
      <c r="E379" s="221" t="s">
        <v>1</v>
      </c>
      <c r="F379" s="222" t="s">
        <v>790</v>
      </c>
      <c r="G379" s="220"/>
      <c r="H379" s="223">
        <v>345.6</v>
      </c>
      <c r="I379" s="224"/>
      <c r="J379" s="220"/>
      <c r="K379" s="220"/>
      <c r="L379" s="225"/>
      <c r="M379" s="226"/>
      <c r="N379" s="227"/>
      <c r="O379" s="227"/>
      <c r="P379" s="227"/>
      <c r="Q379" s="227"/>
      <c r="R379" s="227"/>
      <c r="S379" s="227"/>
      <c r="T379" s="228"/>
      <c r="AT379" s="229" t="s">
        <v>191</v>
      </c>
      <c r="AU379" s="229" t="s">
        <v>85</v>
      </c>
      <c r="AV379" s="14" t="s">
        <v>85</v>
      </c>
      <c r="AW379" s="14" t="s">
        <v>32</v>
      </c>
      <c r="AX379" s="14" t="s">
        <v>75</v>
      </c>
      <c r="AY379" s="229" t="s">
        <v>145</v>
      </c>
    </row>
    <row r="380" spans="1:65" s="14" customFormat="1" ht="33.75">
      <c r="B380" s="219"/>
      <c r="C380" s="220"/>
      <c r="D380" s="210" t="s">
        <v>191</v>
      </c>
      <c r="E380" s="221" t="s">
        <v>1</v>
      </c>
      <c r="F380" s="222" t="s">
        <v>791</v>
      </c>
      <c r="G380" s="220"/>
      <c r="H380" s="223">
        <v>298.3</v>
      </c>
      <c r="I380" s="224"/>
      <c r="J380" s="220"/>
      <c r="K380" s="220"/>
      <c r="L380" s="225"/>
      <c r="M380" s="226"/>
      <c r="N380" s="227"/>
      <c r="O380" s="227"/>
      <c r="P380" s="227"/>
      <c r="Q380" s="227"/>
      <c r="R380" s="227"/>
      <c r="S380" s="227"/>
      <c r="T380" s="228"/>
      <c r="AT380" s="229" t="s">
        <v>191</v>
      </c>
      <c r="AU380" s="229" t="s">
        <v>85</v>
      </c>
      <c r="AV380" s="14" t="s">
        <v>85</v>
      </c>
      <c r="AW380" s="14" t="s">
        <v>32</v>
      </c>
      <c r="AX380" s="14" t="s">
        <v>75</v>
      </c>
      <c r="AY380" s="229" t="s">
        <v>145</v>
      </c>
    </row>
    <row r="381" spans="1:65" s="14" customFormat="1" ht="22.5">
      <c r="B381" s="219"/>
      <c r="C381" s="220"/>
      <c r="D381" s="210" t="s">
        <v>191</v>
      </c>
      <c r="E381" s="221" t="s">
        <v>1</v>
      </c>
      <c r="F381" s="222" t="s">
        <v>792</v>
      </c>
      <c r="G381" s="220"/>
      <c r="H381" s="223">
        <v>370.9</v>
      </c>
      <c r="I381" s="224"/>
      <c r="J381" s="220"/>
      <c r="K381" s="220"/>
      <c r="L381" s="225"/>
      <c r="M381" s="226"/>
      <c r="N381" s="227"/>
      <c r="O381" s="227"/>
      <c r="P381" s="227"/>
      <c r="Q381" s="227"/>
      <c r="R381" s="227"/>
      <c r="S381" s="227"/>
      <c r="T381" s="228"/>
      <c r="AT381" s="229" t="s">
        <v>191</v>
      </c>
      <c r="AU381" s="229" t="s">
        <v>85</v>
      </c>
      <c r="AV381" s="14" t="s">
        <v>85</v>
      </c>
      <c r="AW381" s="14" t="s">
        <v>32</v>
      </c>
      <c r="AX381" s="14" t="s">
        <v>75</v>
      </c>
      <c r="AY381" s="229" t="s">
        <v>145</v>
      </c>
    </row>
    <row r="382" spans="1:65" s="15" customFormat="1">
      <c r="B382" s="230"/>
      <c r="C382" s="231"/>
      <c r="D382" s="210" t="s">
        <v>191</v>
      </c>
      <c r="E382" s="232" t="s">
        <v>256</v>
      </c>
      <c r="F382" s="233" t="s">
        <v>195</v>
      </c>
      <c r="G382" s="231"/>
      <c r="H382" s="234">
        <v>1014.8</v>
      </c>
      <c r="I382" s="235"/>
      <c r="J382" s="231"/>
      <c r="K382" s="231"/>
      <c r="L382" s="236"/>
      <c r="M382" s="237"/>
      <c r="N382" s="238"/>
      <c r="O382" s="238"/>
      <c r="P382" s="238"/>
      <c r="Q382" s="238"/>
      <c r="R382" s="238"/>
      <c r="S382" s="238"/>
      <c r="T382" s="239"/>
      <c r="AT382" s="240" t="s">
        <v>191</v>
      </c>
      <c r="AU382" s="240" t="s">
        <v>85</v>
      </c>
      <c r="AV382" s="15" t="s">
        <v>151</v>
      </c>
      <c r="AW382" s="15" t="s">
        <v>32</v>
      </c>
      <c r="AX382" s="15" t="s">
        <v>83</v>
      </c>
      <c r="AY382" s="240" t="s">
        <v>145</v>
      </c>
    </row>
    <row r="383" spans="1:65" s="14" customFormat="1">
      <c r="B383" s="219"/>
      <c r="C383" s="220"/>
      <c r="D383" s="210" t="s">
        <v>191</v>
      </c>
      <c r="E383" s="220"/>
      <c r="F383" s="222" t="s">
        <v>793</v>
      </c>
      <c r="G383" s="220"/>
      <c r="H383" s="223">
        <v>1065.54</v>
      </c>
      <c r="I383" s="224"/>
      <c r="J383" s="220"/>
      <c r="K383" s="220"/>
      <c r="L383" s="225"/>
      <c r="M383" s="226"/>
      <c r="N383" s="227"/>
      <c r="O383" s="227"/>
      <c r="P383" s="227"/>
      <c r="Q383" s="227"/>
      <c r="R383" s="227"/>
      <c r="S383" s="227"/>
      <c r="T383" s="228"/>
      <c r="AT383" s="229" t="s">
        <v>191</v>
      </c>
      <c r="AU383" s="229" t="s">
        <v>85</v>
      </c>
      <c r="AV383" s="14" t="s">
        <v>85</v>
      </c>
      <c r="AW383" s="14" t="s">
        <v>4</v>
      </c>
      <c r="AX383" s="14" t="s">
        <v>83</v>
      </c>
      <c r="AY383" s="229" t="s">
        <v>145</v>
      </c>
    </row>
    <row r="384" spans="1:65" s="2" customFormat="1" ht="37.9" customHeight="1">
      <c r="A384" s="34"/>
      <c r="B384" s="35"/>
      <c r="C384" s="187" t="s">
        <v>794</v>
      </c>
      <c r="D384" s="187" t="s">
        <v>147</v>
      </c>
      <c r="E384" s="188" t="s">
        <v>795</v>
      </c>
      <c r="F384" s="189" t="s">
        <v>796</v>
      </c>
      <c r="G384" s="190" t="s">
        <v>159</v>
      </c>
      <c r="H384" s="191">
        <v>150</v>
      </c>
      <c r="I384" s="192"/>
      <c r="J384" s="193">
        <f>ROUND(I384*H384,2)</f>
        <v>0</v>
      </c>
      <c r="K384" s="194"/>
      <c r="L384" s="195"/>
      <c r="M384" s="196" t="s">
        <v>1</v>
      </c>
      <c r="N384" s="197" t="s">
        <v>40</v>
      </c>
      <c r="O384" s="71"/>
      <c r="P384" s="198">
        <f>O384*H384</f>
        <v>0</v>
      </c>
      <c r="Q384" s="198">
        <v>0</v>
      </c>
      <c r="R384" s="198">
        <f>Q384*H384</f>
        <v>0</v>
      </c>
      <c r="S384" s="198">
        <v>0</v>
      </c>
      <c r="T384" s="199">
        <f>S384*H384</f>
        <v>0</v>
      </c>
      <c r="U384" s="34"/>
      <c r="V384" s="34"/>
      <c r="W384" s="34"/>
      <c r="X384" s="34"/>
      <c r="Y384" s="34"/>
      <c r="Z384" s="34"/>
      <c r="AA384" s="34"/>
      <c r="AB384" s="34"/>
      <c r="AC384" s="34"/>
      <c r="AD384" s="34"/>
      <c r="AE384" s="34"/>
      <c r="AR384" s="200" t="s">
        <v>150</v>
      </c>
      <c r="AT384" s="200" t="s">
        <v>147</v>
      </c>
      <c r="AU384" s="200" t="s">
        <v>85</v>
      </c>
      <c r="AY384" s="17" t="s">
        <v>145</v>
      </c>
      <c r="BE384" s="201">
        <f>IF(N384="základní",J384,0)</f>
        <v>0</v>
      </c>
      <c r="BF384" s="201">
        <f>IF(N384="snížená",J384,0)</f>
        <v>0</v>
      </c>
      <c r="BG384" s="201">
        <f>IF(N384="zákl. přenesená",J384,0)</f>
        <v>0</v>
      </c>
      <c r="BH384" s="201">
        <f>IF(N384="sníž. přenesená",J384,0)</f>
        <v>0</v>
      </c>
      <c r="BI384" s="201">
        <f>IF(N384="nulová",J384,0)</f>
        <v>0</v>
      </c>
      <c r="BJ384" s="17" t="s">
        <v>83</v>
      </c>
      <c r="BK384" s="201">
        <f>ROUND(I384*H384,2)</f>
        <v>0</v>
      </c>
      <c r="BL384" s="17" t="s">
        <v>151</v>
      </c>
      <c r="BM384" s="200" t="s">
        <v>797</v>
      </c>
    </row>
    <row r="385" spans="1:65" s="13" customFormat="1">
      <c r="B385" s="208"/>
      <c r="C385" s="209"/>
      <c r="D385" s="210" t="s">
        <v>191</v>
      </c>
      <c r="E385" s="211" t="s">
        <v>1</v>
      </c>
      <c r="F385" s="212" t="s">
        <v>798</v>
      </c>
      <c r="G385" s="209"/>
      <c r="H385" s="211" t="s">
        <v>1</v>
      </c>
      <c r="I385" s="213"/>
      <c r="J385" s="209"/>
      <c r="K385" s="209"/>
      <c r="L385" s="214"/>
      <c r="M385" s="215"/>
      <c r="N385" s="216"/>
      <c r="O385" s="216"/>
      <c r="P385" s="216"/>
      <c r="Q385" s="216"/>
      <c r="R385" s="216"/>
      <c r="S385" s="216"/>
      <c r="T385" s="217"/>
      <c r="AT385" s="218" t="s">
        <v>191</v>
      </c>
      <c r="AU385" s="218" t="s">
        <v>85</v>
      </c>
      <c r="AV385" s="13" t="s">
        <v>83</v>
      </c>
      <c r="AW385" s="13" t="s">
        <v>32</v>
      </c>
      <c r="AX385" s="13" t="s">
        <v>75</v>
      </c>
      <c r="AY385" s="218" t="s">
        <v>145</v>
      </c>
    </row>
    <row r="386" spans="1:65" s="14" customFormat="1">
      <c r="B386" s="219"/>
      <c r="C386" s="220"/>
      <c r="D386" s="210" t="s">
        <v>191</v>
      </c>
      <c r="E386" s="221" t="s">
        <v>1</v>
      </c>
      <c r="F386" s="222" t="s">
        <v>799</v>
      </c>
      <c r="G386" s="220"/>
      <c r="H386" s="223">
        <v>150</v>
      </c>
      <c r="I386" s="224"/>
      <c r="J386" s="220"/>
      <c r="K386" s="220"/>
      <c r="L386" s="225"/>
      <c r="M386" s="226"/>
      <c r="N386" s="227"/>
      <c r="O386" s="227"/>
      <c r="P386" s="227"/>
      <c r="Q386" s="227"/>
      <c r="R386" s="227"/>
      <c r="S386" s="227"/>
      <c r="T386" s="228"/>
      <c r="AT386" s="229" t="s">
        <v>191</v>
      </c>
      <c r="AU386" s="229" t="s">
        <v>85</v>
      </c>
      <c r="AV386" s="14" t="s">
        <v>85</v>
      </c>
      <c r="AW386" s="14" t="s">
        <v>32</v>
      </c>
      <c r="AX386" s="14" t="s">
        <v>83</v>
      </c>
      <c r="AY386" s="229" t="s">
        <v>145</v>
      </c>
    </row>
    <row r="387" spans="1:65" s="2" customFormat="1" ht="24.2" customHeight="1">
      <c r="A387" s="34"/>
      <c r="B387" s="35"/>
      <c r="C387" s="241" t="s">
        <v>800</v>
      </c>
      <c r="D387" s="241" t="s">
        <v>218</v>
      </c>
      <c r="E387" s="242" t="s">
        <v>801</v>
      </c>
      <c r="F387" s="243" t="s">
        <v>802</v>
      </c>
      <c r="G387" s="244" t="s">
        <v>173</v>
      </c>
      <c r="H387" s="245">
        <v>475.05</v>
      </c>
      <c r="I387" s="246"/>
      <c r="J387" s="247">
        <f>ROUND(I387*H387,2)</f>
        <v>0</v>
      </c>
      <c r="K387" s="248"/>
      <c r="L387" s="39"/>
      <c r="M387" s="249" t="s">
        <v>1</v>
      </c>
      <c r="N387" s="250" t="s">
        <v>40</v>
      </c>
      <c r="O387" s="71"/>
      <c r="P387" s="198">
        <f>O387*H387</f>
        <v>0</v>
      </c>
      <c r="Q387" s="198">
        <v>0</v>
      </c>
      <c r="R387" s="198">
        <f>Q387*H387</f>
        <v>0</v>
      </c>
      <c r="S387" s="198">
        <v>0</v>
      </c>
      <c r="T387" s="199">
        <f>S387*H387</f>
        <v>0</v>
      </c>
      <c r="U387" s="34"/>
      <c r="V387" s="34"/>
      <c r="W387" s="34"/>
      <c r="X387" s="34"/>
      <c r="Y387" s="34"/>
      <c r="Z387" s="34"/>
      <c r="AA387" s="34"/>
      <c r="AB387" s="34"/>
      <c r="AC387" s="34"/>
      <c r="AD387" s="34"/>
      <c r="AE387" s="34"/>
      <c r="AR387" s="200" t="s">
        <v>151</v>
      </c>
      <c r="AT387" s="200" t="s">
        <v>218</v>
      </c>
      <c r="AU387" s="200" t="s">
        <v>85</v>
      </c>
      <c r="AY387" s="17" t="s">
        <v>145</v>
      </c>
      <c r="BE387" s="201">
        <f>IF(N387="základní",J387,0)</f>
        <v>0</v>
      </c>
      <c r="BF387" s="201">
        <f>IF(N387="snížená",J387,0)</f>
        <v>0</v>
      </c>
      <c r="BG387" s="201">
        <f>IF(N387="zákl. přenesená",J387,0)</f>
        <v>0</v>
      </c>
      <c r="BH387" s="201">
        <f>IF(N387="sníž. přenesená",J387,0)</f>
        <v>0</v>
      </c>
      <c r="BI387" s="201">
        <f>IF(N387="nulová",J387,0)</f>
        <v>0</v>
      </c>
      <c r="BJ387" s="17" t="s">
        <v>83</v>
      </c>
      <c r="BK387" s="201">
        <f>ROUND(I387*H387,2)</f>
        <v>0</v>
      </c>
      <c r="BL387" s="17" t="s">
        <v>151</v>
      </c>
      <c r="BM387" s="200" t="s">
        <v>803</v>
      </c>
    </row>
    <row r="388" spans="1:65" s="14" customFormat="1">
      <c r="B388" s="219"/>
      <c r="C388" s="220"/>
      <c r="D388" s="210" t="s">
        <v>191</v>
      </c>
      <c r="E388" s="221" t="s">
        <v>1</v>
      </c>
      <c r="F388" s="222" t="s">
        <v>277</v>
      </c>
      <c r="G388" s="220"/>
      <c r="H388" s="223">
        <v>475.05</v>
      </c>
      <c r="I388" s="224"/>
      <c r="J388" s="220"/>
      <c r="K388" s="220"/>
      <c r="L388" s="225"/>
      <c r="M388" s="226"/>
      <c r="N388" s="227"/>
      <c r="O388" s="227"/>
      <c r="P388" s="227"/>
      <c r="Q388" s="227"/>
      <c r="R388" s="227"/>
      <c r="S388" s="227"/>
      <c r="T388" s="228"/>
      <c r="AT388" s="229" t="s">
        <v>191</v>
      </c>
      <c r="AU388" s="229" t="s">
        <v>85</v>
      </c>
      <c r="AV388" s="14" t="s">
        <v>85</v>
      </c>
      <c r="AW388" s="14" t="s">
        <v>32</v>
      </c>
      <c r="AX388" s="14" t="s">
        <v>83</v>
      </c>
      <c r="AY388" s="229" t="s">
        <v>145</v>
      </c>
    </row>
    <row r="389" spans="1:65" s="2" customFormat="1" ht="14.45" customHeight="1">
      <c r="A389" s="34"/>
      <c r="B389" s="35"/>
      <c r="C389" s="241" t="s">
        <v>804</v>
      </c>
      <c r="D389" s="241" t="s">
        <v>218</v>
      </c>
      <c r="E389" s="242" t="s">
        <v>805</v>
      </c>
      <c r="F389" s="243" t="s">
        <v>806</v>
      </c>
      <c r="G389" s="244" t="s">
        <v>173</v>
      </c>
      <c r="H389" s="245">
        <v>475.05</v>
      </c>
      <c r="I389" s="246"/>
      <c r="J389" s="247">
        <f>ROUND(I389*H389,2)</f>
        <v>0</v>
      </c>
      <c r="K389" s="248"/>
      <c r="L389" s="39"/>
      <c r="M389" s="249" t="s">
        <v>1</v>
      </c>
      <c r="N389" s="250" t="s">
        <v>40</v>
      </c>
      <c r="O389" s="71"/>
      <c r="P389" s="198">
        <f>O389*H389</f>
        <v>0</v>
      </c>
      <c r="Q389" s="198">
        <v>0</v>
      </c>
      <c r="R389" s="198">
        <f>Q389*H389</f>
        <v>0</v>
      </c>
      <c r="S389" s="198">
        <v>0</v>
      </c>
      <c r="T389" s="199">
        <f>S389*H389</f>
        <v>0</v>
      </c>
      <c r="U389" s="34"/>
      <c r="V389" s="34"/>
      <c r="W389" s="34"/>
      <c r="X389" s="34"/>
      <c r="Y389" s="34"/>
      <c r="Z389" s="34"/>
      <c r="AA389" s="34"/>
      <c r="AB389" s="34"/>
      <c r="AC389" s="34"/>
      <c r="AD389" s="34"/>
      <c r="AE389" s="34"/>
      <c r="AR389" s="200" t="s">
        <v>151</v>
      </c>
      <c r="AT389" s="200" t="s">
        <v>218</v>
      </c>
      <c r="AU389" s="200" t="s">
        <v>85</v>
      </c>
      <c r="AY389" s="17" t="s">
        <v>145</v>
      </c>
      <c r="BE389" s="201">
        <f>IF(N389="základní",J389,0)</f>
        <v>0</v>
      </c>
      <c r="BF389" s="201">
        <f>IF(N389="snížená",J389,0)</f>
        <v>0</v>
      </c>
      <c r="BG389" s="201">
        <f>IF(N389="zákl. přenesená",J389,0)</f>
        <v>0</v>
      </c>
      <c r="BH389" s="201">
        <f>IF(N389="sníž. přenesená",J389,0)</f>
        <v>0</v>
      </c>
      <c r="BI389" s="201">
        <f>IF(N389="nulová",J389,0)</f>
        <v>0</v>
      </c>
      <c r="BJ389" s="17" t="s">
        <v>83</v>
      </c>
      <c r="BK389" s="201">
        <f>ROUND(I389*H389,2)</f>
        <v>0</v>
      </c>
      <c r="BL389" s="17" t="s">
        <v>151</v>
      </c>
      <c r="BM389" s="200" t="s">
        <v>807</v>
      </c>
    </row>
    <row r="390" spans="1:65" s="13" customFormat="1">
      <c r="B390" s="208"/>
      <c r="C390" s="209"/>
      <c r="D390" s="210" t="s">
        <v>191</v>
      </c>
      <c r="E390" s="211" t="s">
        <v>1</v>
      </c>
      <c r="F390" s="212" t="s">
        <v>454</v>
      </c>
      <c r="G390" s="209"/>
      <c r="H390" s="211" t="s">
        <v>1</v>
      </c>
      <c r="I390" s="213"/>
      <c r="J390" s="209"/>
      <c r="K390" s="209"/>
      <c r="L390" s="214"/>
      <c r="M390" s="215"/>
      <c r="N390" s="216"/>
      <c r="O390" s="216"/>
      <c r="P390" s="216"/>
      <c r="Q390" s="216"/>
      <c r="R390" s="216"/>
      <c r="S390" s="216"/>
      <c r="T390" s="217"/>
      <c r="AT390" s="218" t="s">
        <v>191</v>
      </c>
      <c r="AU390" s="218" t="s">
        <v>85</v>
      </c>
      <c r="AV390" s="13" t="s">
        <v>83</v>
      </c>
      <c r="AW390" s="13" t="s">
        <v>32</v>
      </c>
      <c r="AX390" s="13" t="s">
        <v>75</v>
      </c>
      <c r="AY390" s="218" t="s">
        <v>145</v>
      </c>
    </row>
    <row r="391" spans="1:65" s="14" customFormat="1" ht="22.5">
      <c r="B391" s="219"/>
      <c r="C391" s="220"/>
      <c r="D391" s="210" t="s">
        <v>191</v>
      </c>
      <c r="E391" s="221" t="s">
        <v>277</v>
      </c>
      <c r="F391" s="222" t="s">
        <v>808</v>
      </c>
      <c r="G391" s="220"/>
      <c r="H391" s="223">
        <v>475.05</v>
      </c>
      <c r="I391" s="224"/>
      <c r="J391" s="220"/>
      <c r="K391" s="220"/>
      <c r="L391" s="225"/>
      <c r="M391" s="226"/>
      <c r="N391" s="227"/>
      <c r="O391" s="227"/>
      <c r="P391" s="227"/>
      <c r="Q391" s="227"/>
      <c r="R391" s="227"/>
      <c r="S391" s="227"/>
      <c r="T391" s="228"/>
      <c r="AT391" s="229" t="s">
        <v>191</v>
      </c>
      <c r="AU391" s="229" t="s">
        <v>85</v>
      </c>
      <c r="AV391" s="14" t="s">
        <v>85</v>
      </c>
      <c r="AW391" s="14" t="s">
        <v>32</v>
      </c>
      <c r="AX391" s="14" t="s">
        <v>83</v>
      </c>
      <c r="AY391" s="229" t="s">
        <v>145</v>
      </c>
    </row>
    <row r="392" spans="1:65" s="2" customFormat="1" ht="14.45" customHeight="1">
      <c r="A392" s="34"/>
      <c r="B392" s="35"/>
      <c r="C392" s="241" t="s">
        <v>809</v>
      </c>
      <c r="D392" s="241" t="s">
        <v>218</v>
      </c>
      <c r="E392" s="242" t="s">
        <v>810</v>
      </c>
      <c r="F392" s="243" t="s">
        <v>811</v>
      </c>
      <c r="G392" s="244" t="s">
        <v>232</v>
      </c>
      <c r="H392" s="245">
        <v>4085.2</v>
      </c>
      <c r="I392" s="246"/>
      <c r="J392" s="247">
        <f>ROUND(I392*H392,2)</f>
        <v>0</v>
      </c>
      <c r="K392" s="248"/>
      <c r="L392" s="39"/>
      <c r="M392" s="249" t="s">
        <v>1</v>
      </c>
      <c r="N392" s="250" t="s">
        <v>40</v>
      </c>
      <c r="O392" s="71"/>
      <c r="P392" s="198">
        <f>O392*H392</f>
        <v>0</v>
      </c>
      <c r="Q392" s="198">
        <v>0</v>
      </c>
      <c r="R392" s="198">
        <f>Q392*H392</f>
        <v>0</v>
      </c>
      <c r="S392" s="198">
        <v>0.02</v>
      </c>
      <c r="T392" s="199">
        <f>S392*H392</f>
        <v>81.703999999999994</v>
      </c>
      <c r="U392" s="34"/>
      <c r="V392" s="34"/>
      <c r="W392" s="34"/>
      <c r="X392" s="34"/>
      <c r="Y392" s="34"/>
      <c r="Z392" s="34"/>
      <c r="AA392" s="34"/>
      <c r="AB392" s="34"/>
      <c r="AC392" s="34"/>
      <c r="AD392" s="34"/>
      <c r="AE392" s="34"/>
      <c r="AR392" s="200" t="s">
        <v>151</v>
      </c>
      <c r="AT392" s="200" t="s">
        <v>218</v>
      </c>
      <c r="AU392" s="200" t="s">
        <v>85</v>
      </c>
      <c r="AY392" s="17" t="s">
        <v>145</v>
      </c>
      <c r="BE392" s="201">
        <f>IF(N392="základní",J392,0)</f>
        <v>0</v>
      </c>
      <c r="BF392" s="201">
        <f>IF(N392="snížená",J392,0)</f>
        <v>0</v>
      </c>
      <c r="BG392" s="201">
        <f>IF(N392="zákl. přenesená",J392,0)</f>
        <v>0</v>
      </c>
      <c r="BH392" s="201">
        <f>IF(N392="sníž. přenesená",J392,0)</f>
        <v>0</v>
      </c>
      <c r="BI392" s="201">
        <f>IF(N392="nulová",J392,0)</f>
        <v>0</v>
      </c>
      <c r="BJ392" s="17" t="s">
        <v>83</v>
      </c>
      <c r="BK392" s="201">
        <f>ROUND(I392*H392,2)</f>
        <v>0</v>
      </c>
      <c r="BL392" s="17" t="s">
        <v>151</v>
      </c>
      <c r="BM392" s="200" t="s">
        <v>812</v>
      </c>
    </row>
    <row r="393" spans="1:65" s="14" customFormat="1">
      <c r="B393" s="219"/>
      <c r="C393" s="220"/>
      <c r="D393" s="210" t="s">
        <v>191</v>
      </c>
      <c r="E393" s="221" t="s">
        <v>1</v>
      </c>
      <c r="F393" s="222" t="s">
        <v>271</v>
      </c>
      <c r="G393" s="220"/>
      <c r="H393" s="223">
        <v>4085.2</v>
      </c>
      <c r="I393" s="224"/>
      <c r="J393" s="220"/>
      <c r="K393" s="220"/>
      <c r="L393" s="225"/>
      <c r="M393" s="226"/>
      <c r="N393" s="227"/>
      <c r="O393" s="227"/>
      <c r="P393" s="227"/>
      <c r="Q393" s="227"/>
      <c r="R393" s="227"/>
      <c r="S393" s="227"/>
      <c r="T393" s="228"/>
      <c r="AT393" s="229" t="s">
        <v>191</v>
      </c>
      <c r="AU393" s="229" t="s">
        <v>85</v>
      </c>
      <c r="AV393" s="14" t="s">
        <v>85</v>
      </c>
      <c r="AW393" s="14" t="s">
        <v>32</v>
      </c>
      <c r="AX393" s="14" t="s">
        <v>83</v>
      </c>
      <c r="AY393" s="229" t="s">
        <v>145</v>
      </c>
    </row>
    <row r="394" spans="1:65" s="2" customFormat="1" ht="24.2" customHeight="1">
      <c r="A394" s="34"/>
      <c r="B394" s="35"/>
      <c r="C394" s="241" t="s">
        <v>813</v>
      </c>
      <c r="D394" s="241" t="s">
        <v>218</v>
      </c>
      <c r="E394" s="242" t="s">
        <v>814</v>
      </c>
      <c r="F394" s="243" t="s">
        <v>815</v>
      </c>
      <c r="G394" s="244" t="s">
        <v>241</v>
      </c>
      <c r="H394" s="245">
        <v>51.36</v>
      </c>
      <c r="I394" s="246"/>
      <c r="J394" s="247">
        <f>ROUND(I394*H394,2)</f>
        <v>0</v>
      </c>
      <c r="K394" s="248"/>
      <c r="L394" s="39"/>
      <c r="M394" s="249" t="s">
        <v>1</v>
      </c>
      <c r="N394" s="250" t="s">
        <v>40</v>
      </c>
      <c r="O394" s="71"/>
      <c r="P394" s="198">
        <f>O394*H394</f>
        <v>0</v>
      </c>
      <c r="Q394" s="198">
        <v>0</v>
      </c>
      <c r="R394" s="198">
        <f>Q394*H394</f>
        <v>0</v>
      </c>
      <c r="S394" s="198">
        <v>2.41</v>
      </c>
      <c r="T394" s="199">
        <f>S394*H394</f>
        <v>123.77760000000001</v>
      </c>
      <c r="U394" s="34"/>
      <c r="V394" s="34"/>
      <c r="W394" s="34"/>
      <c r="X394" s="34"/>
      <c r="Y394" s="34"/>
      <c r="Z394" s="34"/>
      <c r="AA394" s="34"/>
      <c r="AB394" s="34"/>
      <c r="AC394" s="34"/>
      <c r="AD394" s="34"/>
      <c r="AE394" s="34"/>
      <c r="AR394" s="200" t="s">
        <v>151</v>
      </c>
      <c r="AT394" s="200" t="s">
        <v>218</v>
      </c>
      <c r="AU394" s="200" t="s">
        <v>85</v>
      </c>
      <c r="AY394" s="17" t="s">
        <v>145</v>
      </c>
      <c r="BE394" s="201">
        <f>IF(N394="základní",J394,0)</f>
        <v>0</v>
      </c>
      <c r="BF394" s="201">
        <f>IF(N394="snížená",J394,0)</f>
        <v>0</v>
      </c>
      <c r="BG394" s="201">
        <f>IF(N394="zákl. přenesená",J394,0)</f>
        <v>0</v>
      </c>
      <c r="BH394" s="201">
        <f>IF(N394="sníž. přenesená",J394,0)</f>
        <v>0</v>
      </c>
      <c r="BI394" s="201">
        <f>IF(N394="nulová",J394,0)</f>
        <v>0</v>
      </c>
      <c r="BJ394" s="17" t="s">
        <v>83</v>
      </c>
      <c r="BK394" s="201">
        <f>ROUND(I394*H394,2)</f>
        <v>0</v>
      </c>
      <c r="BL394" s="17" t="s">
        <v>151</v>
      </c>
      <c r="BM394" s="200" t="s">
        <v>816</v>
      </c>
    </row>
    <row r="395" spans="1:65" s="13" customFormat="1">
      <c r="B395" s="208"/>
      <c r="C395" s="209"/>
      <c r="D395" s="210" t="s">
        <v>191</v>
      </c>
      <c r="E395" s="211" t="s">
        <v>1</v>
      </c>
      <c r="F395" s="212" t="s">
        <v>222</v>
      </c>
      <c r="G395" s="209"/>
      <c r="H395" s="211" t="s">
        <v>1</v>
      </c>
      <c r="I395" s="213"/>
      <c r="J395" s="209"/>
      <c r="K395" s="209"/>
      <c r="L395" s="214"/>
      <c r="M395" s="215"/>
      <c r="N395" s="216"/>
      <c r="O395" s="216"/>
      <c r="P395" s="216"/>
      <c r="Q395" s="216"/>
      <c r="R395" s="216"/>
      <c r="S395" s="216"/>
      <c r="T395" s="217"/>
      <c r="AT395" s="218" t="s">
        <v>191</v>
      </c>
      <c r="AU395" s="218" t="s">
        <v>85</v>
      </c>
      <c r="AV395" s="13" t="s">
        <v>83</v>
      </c>
      <c r="AW395" s="13" t="s">
        <v>32</v>
      </c>
      <c r="AX395" s="13" t="s">
        <v>75</v>
      </c>
      <c r="AY395" s="218" t="s">
        <v>145</v>
      </c>
    </row>
    <row r="396" spans="1:65" s="13" customFormat="1">
      <c r="B396" s="208"/>
      <c r="C396" s="209"/>
      <c r="D396" s="210" t="s">
        <v>191</v>
      </c>
      <c r="E396" s="211" t="s">
        <v>1</v>
      </c>
      <c r="F396" s="212" t="s">
        <v>817</v>
      </c>
      <c r="G396" s="209"/>
      <c r="H396" s="211" t="s">
        <v>1</v>
      </c>
      <c r="I396" s="213"/>
      <c r="J396" s="209"/>
      <c r="K396" s="209"/>
      <c r="L396" s="214"/>
      <c r="M396" s="215"/>
      <c r="N396" s="216"/>
      <c r="O396" s="216"/>
      <c r="P396" s="216"/>
      <c r="Q396" s="216"/>
      <c r="R396" s="216"/>
      <c r="S396" s="216"/>
      <c r="T396" s="217"/>
      <c r="AT396" s="218" t="s">
        <v>191</v>
      </c>
      <c r="AU396" s="218" t="s">
        <v>85</v>
      </c>
      <c r="AV396" s="13" t="s">
        <v>83</v>
      </c>
      <c r="AW396" s="13" t="s">
        <v>32</v>
      </c>
      <c r="AX396" s="13" t="s">
        <v>75</v>
      </c>
      <c r="AY396" s="218" t="s">
        <v>145</v>
      </c>
    </row>
    <row r="397" spans="1:65" s="14" customFormat="1">
      <c r="B397" s="219"/>
      <c r="C397" s="220"/>
      <c r="D397" s="210" t="s">
        <v>191</v>
      </c>
      <c r="E397" s="221" t="s">
        <v>1</v>
      </c>
      <c r="F397" s="222" t="s">
        <v>818</v>
      </c>
      <c r="G397" s="220"/>
      <c r="H397" s="223">
        <v>51.36</v>
      </c>
      <c r="I397" s="224"/>
      <c r="J397" s="220"/>
      <c r="K397" s="220"/>
      <c r="L397" s="225"/>
      <c r="M397" s="226"/>
      <c r="N397" s="227"/>
      <c r="O397" s="227"/>
      <c r="P397" s="227"/>
      <c r="Q397" s="227"/>
      <c r="R397" s="227"/>
      <c r="S397" s="227"/>
      <c r="T397" s="228"/>
      <c r="AT397" s="229" t="s">
        <v>191</v>
      </c>
      <c r="AU397" s="229" t="s">
        <v>85</v>
      </c>
      <c r="AV397" s="14" t="s">
        <v>85</v>
      </c>
      <c r="AW397" s="14" t="s">
        <v>32</v>
      </c>
      <c r="AX397" s="14" t="s">
        <v>83</v>
      </c>
      <c r="AY397" s="229" t="s">
        <v>145</v>
      </c>
    </row>
    <row r="398" spans="1:65" s="2" customFormat="1" ht="14.45" customHeight="1">
      <c r="A398" s="34"/>
      <c r="B398" s="35"/>
      <c r="C398" s="241" t="s">
        <v>819</v>
      </c>
      <c r="D398" s="241" t="s">
        <v>218</v>
      </c>
      <c r="E398" s="242" t="s">
        <v>820</v>
      </c>
      <c r="F398" s="243" t="s">
        <v>821</v>
      </c>
      <c r="G398" s="244" t="s">
        <v>149</v>
      </c>
      <c r="H398" s="245">
        <v>14</v>
      </c>
      <c r="I398" s="246"/>
      <c r="J398" s="247">
        <f>ROUND(I398*H398,2)</f>
        <v>0</v>
      </c>
      <c r="K398" s="248"/>
      <c r="L398" s="39"/>
      <c r="M398" s="249" t="s">
        <v>1</v>
      </c>
      <c r="N398" s="250" t="s">
        <v>40</v>
      </c>
      <c r="O398" s="71"/>
      <c r="P398" s="198">
        <f>O398*H398</f>
        <v>0</v>
      </c>
      <c r="Q398" s="198">
        <v>0</v>
      </c>
      <c r="R398" s="198">
        <f>Q398*H398</f>
        <v>0</v>
      </c>
      <c r="S398" s="198">
        <v>0</v>
      </c>
      <c r="T398" s="199">
        <f>S398*H398</f>
        <v>0</v>
      </c>
      <c r="U398" s="34"/>
      <c r="V398" s="34"/>
      <c r="W398" s="34"/>
      <c r="X398" s="34"/>
      <c r="Y398" s="34"/>
      <c r="Z398" s="34"/>
      <c r="AA398" s="34"/>
      <c r="AB398" s="34"/>
      <c r="AC398" s="34"/>
      <c r="AD398" s="34"/>
      <c r="AE398" s="34"/>
      <c r="AR398" s="200" t="s">
        <v>151</v>
      </c>
      <c r="AT398" s="200" t="s">
        <v>218</v>
      </c>
      <c r="AU398" s="200" t="s">
        <v>85</v>
      </c>
      <c r="AY398" s="17" t="s">
        <v>145</v>
      </c>
      <c r="BE398" s="201">
        <f>IF(N398="základní",J398,0)</f>
        <v>0</v>
      </c>
      <c r="BF398" s="201">
        <f>IF(N398="snížená",J398,0)</f>
        <v>0</v>
      </c>
      <c r="BG398" s="201">
        <f>IF(N398="zákl. přenesená",J398,0)</f>
        <v>0</v>
      </c>
      <c r="BH398" s="201">
        <f>IF(N398="sníž. přenesená",J398,0)</f>
        <v>0</v>
      </c>
      <c r="BI398" s="201">
        <f>IF(N398="nulová",J398,0)</f>
        <v>0</v>
      </c>
      <c r="BJ398" s="17" t="s">
        <v>83</v>
      </c>
      <c r="BK398" s="201">
        <f>ROUND(I398*H398,2)</f>
        <v>0</v>
      </c>
      <c r="BL398" s="17" t="s">
        <v>151</v>
      </c>
      <c r="BM398" s="200" t="s">
        <v>822</v>
      </c>
    </row>
    <row r="399" spans="1:65" s="2" customFormat="1" ht="14.45" customHeight="1">
      <c r="A399" s="34"/>
      <c r="B399" s="35"/>
      <c r="C399" s="241" t="s">
        <v>823</v>
      </c>
      <c r="D399" s="241" t="s">
        <v>218</v>
      </c>
      <c r="E399" s="242" t="s">
        <v>824</v>
      </c>
      <c r="F399" s="243" t="s">
        <v>825</v>
      </c>
      <c r="G399" s="244" t="s">
        <v>149</v>
      </c>
      <c r="H399" s="245">
        <v>8</v>
      </c>
      <c r="I399" s="246"/>
      <c r="J399" s="247">
        <f>ROUND(I399*H399,2)</f>
        <v>0</v>
      </c>
      <c r="K399" s="248"/>
      <c r="L399" s="39"/>
      <c r="M399" s="249" t="s">
        <v>1</v>
      </c>
      <c r="N399" s="250" t="s">
        <v>40</v>
      </c>
      <c r="O399" s="71"/>
      <c r="P399" s="198">
        <f>O399*H399</f>
        <v>0</v>
      </c>
      <c r="Q399" s="198">
        <v>0</v>
      </c>
      <c r="R399" s="198">
        <f>Q399*H399</f>
        <v>0</v>
      </c>
      <c r="S399" s="198">
        <v>0</v>
      </c>
      <c r="T399" s="199">
        <f>S399*H399</f>
        <v>0</v>
      </c>
      <c r="U399" s="34"/>
      <c r="V399" s="34"/>
      <c r="W399" s="34"/>
      <c r="X399" s="34"/>
      <c r="Y399" s="34"/>
      <c r="Z399" s="34"/>
      <c r="AA399" s="34"/>
      <c r="AB399" s="34"/>
      <c r="AC399" s="34"/>
      <c r="AD399" s="34"/>
      <c r="AE399" s="34"/>
      <c r="AR399" s="200" t="s">
        <v>151</v>
      </c>
      <c r="AT399" s="200" t="s">
        <v>218</v>
      </c>
      <c r="AU399" s="200" t="s">
        <v>85</v>
      </c>
      <c r="AY399" s="17" t="s">
        <v>145</v>
      </c>
      <c r="BE399" s="201">
        <f>IF(N399="základní",J399,0)</f>
        <v>0</v>
      </c>
      <c r="BF399" s="201">
        <f>IF(N399="snížená",J399,0)</f>
        <v>0</v>
      </c>
      <c r="BG399" s="201">
        <f>IF(N399="zákl. přenesená",J399,0)</f>
        <v>0</v>
      </c>
      <c r="BH399" s="201">
        <f>IF(N399="sníž. přenesená",J399,0)</f>
        <v>0</v>
      </c>
      <c r="BI399" s="201">
        <f>IF(N399="nulová",J399,0)</f>
        <v>0</v>
      </c>
      <c r="BJ399" s="17" t="s">
        <v>83</v>
      </c>
      <c r="BK399" s="201">
        <f>ROUND(I399*H399,2)</f>
        <v>0</v>
      </c>
      <c r="BL399" s="17" t="s">
        <v>151</v>
      </c>
      <c r="BM399" s="200" t="s">
        <v>826</v>
      </c>
    </row>
    <row r="400" spans="1:65" s="2" customFormat="1" ht="24.2" customHeight="1">
      <c r="A400" s="34"/>
      <c r="B400" s="35"/>
      <c r="C400" s="187" t="s">
        <v>827</v>
      </c>
      <c r="D400" s="187" t="s">
        <v>147</v>
      </c>
      <c r="E400" s="188" t="s">
        <v>828</v>
      </c>
      <c r="F400" s="189" t="s">
        <v>829</v>
      </c>
      <c r="G400" s="190" t="s">
        <v>159</v>
      </c>
      <c r="H400" s="191">
        <v>12</v>
      </c>
      <c r="I400" s="192"/>
      <c r="J400" s="193">
        <f>ROUND(I400*H400,2)</f>
        <v>0</v>
      </c>
      <c r="K400" s="194"/>
      <c r="L400" s="195"/>
      <c r="M400" s="196" t="s">
        <v>1</v>
      </c>
      <c r="N400" s="197" t="s">
        <v>40</v>
      </c>
      <c r="O400" s="71"/>
      <c r="P400" s="198">
        <f>O400*H400</f>
        <v>0</v>
      </c>
      <c r="Q400" s="198">
        <v>0</v>
      </c>
      <c r="R400" s="198">
        <f>Q400*H400</f>
        <v>0</v>
      </c>
      <c r="S400" s="198">
        <v>0</v>
      </c>
      <c r="T400" s="199">
        <f>S400*H400</f>
        <v>0</v>
      </c>
      <c r="U400" s="34"/>
      <c r="V400" s="34"/>
      <c r="W400" s="34"/>
      <c r="X400" s="34"/>
      <c r="Y400" s="34"/>
      <c r="Z400" s="34"/>
      <c r="AA400" s="34"/>
      <c r="AB400" s="34"/>
      <c r="AC400" s="34"/>
      <c r="AD400" s="34"/>
      <c r="AE400" s="34"/>
      <c r="AR400" s="200" t="s">
        <v>150</v>
      </c>
      <c r="AT400" s="200" t="s">
        <v>147</v>
      </c>
      <c r="AU400" s="200" t="s">
        <v>85</v>
      </c>
      <c r="AY400" s="17" t="s">
        <v>145</v>
      </c>
      <c r="BE400" s="201">
        <f>IF(N400="základní",J400,0)</f>
        <v>0</v>
      </c>
      <c r="BF400" s="201">
        <f>IF(N400="snížená",J400,0)</f>
        <v>0</v>
      </c>
      <c r="BG400" s="201">
        <f>IF(N400="zákl. přenesená",J400,0)</f>
        <v>0</v>
      </c>
      <c r="BH400" s="201">
        <f>IF(N400="sníž. přenesená",J400,0)</f>
        <v>0</v>
      </c>
      <c r="BI400" s="201">
        <f>IF(N400="nulová",J400,0)</f>
        <v>0</v>
      </c>
      <c r="BJ400" s="17" t="s">
        <v>83</v>
      </c>
      <c r="BK400" s="201">
        <f>ROUND(I400*H400,2)</f>
        <v>0</v>
      </c>
      <c r="BL400" s="17" t="s">
        <v>151</v>
      </c>
      <c r="BM400" s="200" t="s">
        <v>830</v>
      </c>
    </row>
    <row r="401" spans="1:65" s="2" customFormat="1" ht="62.65" customHeight="1">
      <c r="A401" s="34"/>
      <c r="B401" s="35"/>
      <c r="C401" s="241" t="s">
        <v>831</v>
      </c>
      <c r="D401" s="241" t="s">
        <v>218</v>
      </c>
      <c r="E401" s="242" t="s">
        <v>832</v>
      </c>
      <c r="F401" s="243" t="s">
        <v>833</v>
      </c>
      <c r="G401" s="244" t="s">
        <v>232</v>
      </c>
      <c r="H401" s="245">
        <v>65</v>
      </c>
      <c r="I401" s="246"/>
      <c r="J401" s="247">
        <f>ROUND(I401*H401,2)</f>
        <v>0</v>
      </c>
      <c r="K401" s="248"/>
      <c r="L401" s="39"/>
      <c r="M401" s="249" t="s">
        <v>1</v>
      </c>
      <c r="N401" s="250" t="s">
        <v>40</v>
      </c>
      <c r="O401" s="71"/>
      <c r="P401" s="198">
        <f>O401*H401</f>
        <v>0</v>
      </c>
      <c r="Q401" s="198">
        <v>0</v>
      </c>
      <c r="R401" s="198">
        <f>Q401*H401</f>
        <v>0</v>
      </c>
      <c r="S401" s="198">
        <v>0</v>
      </c>
      <c r="T401" s="199">
        <f>S401*H401</f>
        <v>0</v>
      </c>
      <c r="U401" s="34"/>
      <c r="V401" s="34"/>
      <c r="W401" s="34"/>
      <c r="X401" s="34"/>
      <c r="Y401" s="34"/>
      <c r="Z401" s="34"/>
      <c r="AA401" s="34"/>
      <c r="AB401" s="34"/>
      <c r="AC401" s="34"/>
      <c r="AD401" s="34"/>
      <c r="AE401" s="34"/>
      <c r="AR401" s="200" t="s">
        <v>151</v>
      </c>
      <c r="AT401" s="200" t="s">
        <v>218</v>
      </c>
      <c r="AU401" s="200" t="s">
        <v>85</v>
      </c>
      <c r="AY401" s="17" t="s">
        <v>145</v>
      </c>
      <c r="BE401" s="201">
        <f>IF(N401="základní",J401,0)</f>
        <v>0</v>
      </c>
      <c r="BF401" s="201">
        <f>IF(N401="snížená",J401,0)</f>
        <v>0</v>
      </c>
      <c r="BG401" s="201">
        <f>IF(N401="zákl. přenesená",J401,0)</f>
        <v>0</v>
      </c>
      <c r="BH401" s="201">
        <f>IF(N401="sníž. přenesená",J401,0)</f>
        <v>0</v>
      </c>
      <c r="BI401" s="201">
        <f>IF(N401="nulová",J401,0)</f>
        <v>0</v>
      </c>
      <c r="BJ401" s="17" t="s">
        <v>83</v>
      </c>
      <c r="BK401" s="201">
        <f>ROUND(I401*H401,2)</f>
        <v>0</v>
      </c>
      <c r="BL401" s="17" t="s">
        <v>151</v>
      </c>
      <c r="BM401" s="200" t="s">
        <v>834</v>
      </c>
    </row>
    <row r="402" spans="1:65" s="14" customFormat="1">
      <c r="B402" s="219"/>
      <c r="C402" s="220"/>
      <c r="D402" s="210" t="s">
        <v>191</v>
      </c>
      <c r="E402" s="221" t="s">
        <v>1</v>
      </c>
      <c r="F402" s="222" t="s">
        <v>835</v>
      </c>
      <c r="G402" s="220"/>
      <c r="H402" s="223">
        <v>65</v>
      </c>
      <c r="I402" s="224"/>
      <c r="J402" s="220"/>
      <c r="K402" s="220"/>
      <c r="L402" s="225"/>
      <c r="M402" s="226"/>
      <c r="N402" s="227"/>
      <c r="O402" s="227"/>
      <c r="P402" s="227"/>
      <c r="Q402" s="227"/>
      <c r="R402" s="227"/>
      <c r="S402" s="227"/>
      <c r="T402" s="228"/>
      <c r="AT402" s="229" t="s">
        <v>191</v>
      </c>
      <c r="AU402" s="229" t="s">
        <v>85</v>
      </c>
      <c r="AV402" s="14" t="s">
        <v>85</v>
      </c>
      <c r="AW402" s="14" t="s">
        <v>32</v>
      </c>
      <c r="AX402" s="14" t="s">
        <v>83</v>
      </c>
      <c r="AY402" s="229" t="s">
        <v>145</v>
      </c>
    </row>
    <row r="403" spans="1:65" s="2" customFormat="1" ht="62.65" customHeight="1">
      <c r="A403" s="34"/>
      <c r="B403" s="35"/>
      <c r="C403" s="187" t="s">
        <v>836</v>
      </c>
      <c r="D403" s="187" t="s">
        <v>147</v>
      </c>
      <c r="E403" s="188" t="s">
        <v>837</v>
      </c>
      <c r="F403" s="189" t="s">
        <v>838</v>
      </c>
      <c r="G403" s="190" t="s">
        <v>232</v>
      </c>
      <c r="H403" s="191">
        <v>738</v>
      </c>
      <c r="I403" s="192"/>
      <c r="J403" s="193">
        <f>ROUND(I403*H403,2)</f>
        <v>0</v>
      </c>
      <c r="K403" s="194"/>
      <c r="L403" s="195"/>
      <c r="M403" s="196" t="s">
        <v>1</v>
      </c>
      <c r="N403" s="197" t="s">
        <v>40</v>
      </c>
      <c r="O403" s="71"/>
      <c r="P403" s="198">
        <f>O403*H403</f>
        <v>0</v>
      </c>
      <c r="Q403" s="198">
        <v>0</v>
      </c>
      <c r="R403" s="198">
        <f>Q403*H403</f>
        <v>0</v>
      </c>
      <c r="S403" s="198">
        <v>0</v>
      </c>
      <c r="T403" s="199">
        <f>S403*H403</f>
        <v>0</v>
      </c>
      <c r="U403" s="34"/>
      <c r="V403" s="34"/>
      <c r="W403" s="34"/>
      <c r="X403" s="34"/>
      <c r="Y403" s="34"/>
      <c r="Z403" s="34"/>
      <c r="AA403" s="34"/>
      <c r="AB403" s="34"/>
      <c r="AC403" s="34"/>
      <c r="AD403" s="34"/>
      <c r="AE403" s="34"/>
      <c r="AR403" s="200" t="s">
        <v>150</v>
      </c>
      <c r="AT403" s="200" t="s">
        <v>147</v>
      </c>
      <c r="AU403" s="200" t="s">
        <v>85</v>
      </c>
      <c r="AY403" s="17" t="s">
        <v>145</v>
      </c>
      <c r="BE403" s="201">
        <f>IF(N403="základní",J403,0)</f>
        <v>0</v>
      </c>
      <c r="BF403" s="201">
        <f>IF(N403="snížená",J403,0)</f>
        <v>0</v>
      </c>
      <c r="BG403" s="201">
        <f>IF(N403="zákl. přenesená",J403,0)</f>
        <v>0</v>
      </c>
      <c r="BH403" s="201">
        <f>IF(N403="sníž. přenesená",J403,0)</f>
        <v>0</v>
      </c>
      <c r="BI403" s="201">
        <f>IF(N403="nulová",J403,0)</f>
        <v>0</v>
      </c>
      <c r="BJ403" s="17" t="s">
        <v>83</v>
      </c>
      <c r="BK403" s="201">
        <f>ROUND(I403*H403,2)</f>
        <v>0</v>
      </c>
      <c r="BL403" s="17" t="s">
        <v>151</v>
      </c>
      <c r="BM403" s="200" t="s">
        <v>839</v>
      </c>
    </row>
    <row r="404" spans="1:65" s="13" customFormat="1">
      <c r="B404" s="208"/>
      <c r="C404" s="209"/>
      <c r="D404" s="210" t="s">
        <v>191</v>
      </c>
      <c r="E404" s="211" t="s">
        <v>1</v>
      </c>
      <c r="F404" s="212" t="s">
        <v>840</v>
      </c>
      <c r="G404" s="209"/>
      <c r="H404" s="211" t="s">
        <v>1</v>
      </c>
      <c r="I404" s="213"/>
      <c r="J404" s="209"/>
      <c r="K404" s="209"/>
      <c r="L404" s="214"/>
      <c r="M404" s="215"/>
      <c r="N404" s="216"/>
      <c r="O404" s="216"/>
      <c r="P404" s="216"/>
      <c r="Q404" s="216"/>
      <c r="R404" s="216"/>
      <c r="S404" s="216"/>
      <c r="T404" s="217"/>
      <c r="AT404" s="218" t="s">
        <v>191</v>
      </c>
      <c r="AU404" s="218" t="s">
        <v>85</v>
      </c>
      <c r="AV404" s="13" t="s">
        <v>83</v>
      </c>
      <c r="AW404" s="13" t="s">
        <v>32</v>
      </c>
      <c r="AX404" s="13" t="s">
        <v>75</v>
      </c>
      <c r="AY404" s="218" t="s">
        <v>145</v>
      </c>
    </row>
    <row r="405" spans="1:65" s="14" customFormat="1">
      <c r="B405" s="219"/>
      <c r="C405" s="220"/>
      <c r="D405" s="210" t="s">
        <v>191</v>
      </c>
      <c r="E405" s="221" t="s">
        <v>1</v>
      </c>
      <c r="F405" s="222" t="s">
        <v>841</v>
      </c>
      <c r="G405" s="220"/>
      <c r="H405" s="223">
        <v>738</v>
      </c>
      <c r="I405" s="224"/>
      <c r="J405" s="220"/>
      <c r="K405" s="220"/>
      <c r="L405" s="225"/>
      <c r="M405" s="226"/>
      <c r="N405" s="227"/>
      <c r="O405" s="227"/>
      <c r="P405" s="227"/>
      <c r="Q405" s="227"/>
      <c r="R405" s="227"/>
      <c r="S405" s="227"/>
      <c r="T405" s="228"/>
      <c r="AT405" s="229" t="s">
        <v>191</v>
      </c>
      <c r="AU405" s="229" t="s">
        <v>85</v>
      </c>
      <c r="AV405" s="14" t="s">
        <v>85</v>
      </c>
      <c r="AW405" s="14" t="s">
        <v>32</v>
      </c>
      <c r="AX405" s="14" t="s">
        <v>83</v>
      </c>
      <c r="AY405" s="229" t="s">
        <v>145</v>
      </c>
    </row>
    <row r="406" spans="1:65" s="2" customFormat="1" ht="14.45" customHeight="1">
      <c r="A406" s="34"/>
      <c r="B406" s="35"/>
      <c r="C406" s="241" t="s">
        <v>842</v>
      </c>
      <c r="D406" s="241" t="s">
        <v>218</v>
      </c>
      <c r="E406" s="242" t="s">
        <v>843</v>
      </c>
      <c r="F406" s="243" t="s">
        <v>844</v>
      </c>
      <c r="G406" s="244" t="s">
        <v>149</v>
      </c>
      <c r="H406" s="245">
        <v>7</v>
      </c>
      <c r="I406" s="246"/>
      <c r="J406" s="247">
        <f>ROUND(I406*H406,2)</f>
        <v>0</v>
      </c>
      <c r="K406" s="248"/>
      <c r="L406" s="39"/>
      <c r="M406" s="249" t="s">
        <v>1</v>
      </c>
      <c r="N406" s="250" t="s">
        <v>40</v>
      </c>
      <c r="O406" s="71"/>
      <c r="P406" s="198">
        <f>O406*H406</f>
        <v>0</v>
      </c>
      <c r="Q406" s="198">
        <v>0</v>
      </c>
      <c r="R406" s="198">
        <f>Q406*H406</f>
        <v>0</v>
      </c>
      <c r="S406" s="198">
        <v>0</v>
      </c>
      <c r="T406" s="199">
        <f>S406*H406</f>
        <v>0</v>
      </c>
      <c r="U406" s="34"/>
      <c r="V406" s="34"/>
      <c r="W406" s="34"/>
      <c r="X406" s="34"/>
      <c r="Y406" s="34"/>
      <c r="Z406" s="34"/>
      <c r="AA406" s="34"/>
      <c r="AB406" s="34"/>
      <c r="AC406" s="34"/>
      <c r="AD406" s="34"/>
      <c r="AE406" s="34"/>
      <c r="AR406" s="200" t="s">
        <v>151</v>
      </c>
      <c r="AT406" s="200" t="s">
        <v>218</v>
      </c>
      <c r="AU406" s="200" t="s">
        <v>85</v>
      </c>
      <c r="AY406" s="17" t="s">
        <v>145</v>
      </c>
      <c r="BE406" s="201">
        <f>IF(N406="základní",J406,0)</f>
        <v>0</v>
      </c>
      <c r="BF406" s="201">
        <f>IF(N406="snížená",J406,0)</f>
        <v>0</v>
      </c>
      <c r="BG406" s="201">
        <f>IF(N406="zákl. přenesená",J406,0)</f>
        <v>0</v>
      </c>
      <c r="BH406" s="201">
        <f>IF(N406="sníž. přenesená",J406,0)</f>
        <v>0</v>
      </c>
      <c r="BI406" s="201">
        <f>IF(N406="nulová",J406,0)</f>
        <v>0</v>
      </c>
      <c r="BJ406" s="17" t="s">
        <v>83</v>
      </c>
      <c r="BK406" s="201">
        <f>ROUND(I406*H406,2)</f>
        <v>0</v>
      </c>
      <c r="BL406" s="17" t="s">
        <v>151</v>
      </c>
      <c r="BM406" s="200" t="s">
        <v>845</v>
      </c>
    </row>
    <row r="407" spans="1:65" s="2" customFormat="1" ht="24.2" customHeight="1">
      <c r="A407" s="34"/>
      <c r="B407" s="35"/>
      <c r="C407" s="187" t="s">
        <v>846</v>
      </c>
      <c r="D407" s="187" t="s">
        <v>147</v>
      </c>
      <c r="E407" s="188" t="s">
        <v>847</v>
      </c>
      <c r="F407" s="189" t="s">
        <v>848</v>
      </c>
      <c r="G407" s="190" t="s">
        <v>149</v>
      </c>
      <c r="H407" s="191">
        <v>2</v>
      </c>
      <c r="I407" s="192"/>
      <c r="J407" s="193">
        <f>ROUND(I407*H407,2)</f>
        <v>0</v>
      </c>
      <c r="K407" s="194"/>
      <c r="L407" s="195"/>
      <c r="M407" s="196" t="s">
        <v>1</v>
      </c>
      <c r="N407" s="197" t="s">
        <v>40</v>
      </c>
      <c r="O407" s="71"/>
      <c r="P407" s="198">
        <f>O407*H407</f>
        <v>0</v>
      </c>
      <c r="Q407" s="198">
        <v>0</v>
      </c>
      <c r="R407" s="198">
        <f>Q407*H407</f>
        <v>0</v>
      </c>
      <c r="S407" s="198">
        <v>0</v>
      </c>
      <c r="T407" s="199">
        <f>S407*H407</f>
        <v>0</v>
      </c>
      <c r="U407" s="34"/>
      <c r="V407" s="34"/>
      <c r="W407" s="34"/>
      <c r="X407" s="34"/>
      <c r="Y407" s="34"/>
      <c r="Z407" s="34"/>
      <c r="AA407" s="34"/>
      <c r="AB407" s="34"/>
      <c r="AC407" s="34"/>
      <c r="AD407" s="34"/>
      <c r="AE407" s="34"/>
      <c r="AR407" s="200" t="s">
        <v>150</v>
      </c>
      <c r="AT407" s="200" t="s">
        <v>147</v>
      </c>
      <c r="AU407" s="200" t="s">
        <v>85</v>
      </c>
      <c r="AY407" s="17" t="s">
        <v>145</v>
      </c>
      <c r="BE407" s="201">
        <f>IF(N407="základní",J407,0)</f>
        <v>0</v>
      </c>
      <c r="BF407" s="201">
        <f>IF(N407="snížená",J407,0)</f>
        <v>0</v>
      </c>
      <c r="BG407" s="201">
        <f>IF(N407="zákl. přenesená",J407,0)</f>
        <v>0</v>
      </c>
      <c r="BH407" s="201">
        <f>IF(N407="sníž. přenesená",J407,0)</f>
        <v>0</v>
      </c>
      <c r="BI407" s="201">
        <f>IF(N407="nulová",J407,0)</f>
        <v>0</v>
      </c>
      <c r="BJ407" s="17" t="s">
        <v>83</v>
      </c>
      <c r="BK407" s="201">
        <f>ROUND(I407*H407,2)</f>
        <v>0</v>
      </c>
      <c r="BL407" s="17" t="s">
        <v>151</v>
      </c>
      <c r="BM407" s="200" t="s">
        <v>849</v>
      </c>
    </row>
    <row r="408" spans="1:65" s="2" customFormat="1" ht="14.45" customHeight="1">
      <c r="A408" s="34"/>
      <c r="B408" s="35"/>
      <c r="C408" s="241" t="s">
        <v>850</v>
      </c>
      <c r="D408" s="241" t="s">
        <v>218</v>
      </c>
      <c r="E408" s="242" t="s">
        <v>851</v>
      </c>
      <c r="F408" s="243" t="s">
        <v>852</v>
      </c>
      <c r="G408" s="244" t="s">
        <v>159</v>
      </c>
      <c r="H408" s="245">
        <v>11</v>
      </c>
      <c r="I408" s="246"/>
      <c r="J408" s="247">
        <f>ROUND(I408*H408,2)</f>
        <v>0</v>
      </c>
      <c r="K408" s="248"/>
      <c r="L408" s="39"/>
      <c r="M408" s="249" t="s">
        <v>1</v>
      </c>
      <c r="N408" s="250" t="s">
        <v>40</v>
      </c>
      <c r="O408" s="71"/>
      <c r="P408" s="198">
        <f>O408*H408</f>
        <v>0</v>
      </c>
      <c r="Q408" s="198">
        <v>0</v>
      </c>
      <c r="R408" s="198">
        <f>Q408*H408</f>
        <v>0</v>
      </c>
      <c r="S408" s="198">
        <v>0</v>
      </c>
      <c r="T408" s="199">
        <f>S408*H408</f>
        <v>0</v>
      </c>
      <c r="U408" s="34"/>
      <c r="V408" s="34"/>
      <c r="W408" s="34"/>
      <c r="X408" s="34"/>
      <c r="Y408" s="34"/>
      <c r="Z408" s="34"/>
      <c r="AA408" s="34"/>
      <c r="AB408" s="34"/>
      <c r="AC408" s="34"/>
      <c r="AD408" s="34"/>
      <c r="AE408" s="34"/>
      <c r="AR408" s="200" t="s">
        <v>151</v>
      </c>
      <c r="AT408" s="200" t="s">
        <v>218</v>
      </c>
      <c r="AU408" s="200" t="s">
        <v>85</v>
      </c>
      <c r="AY408" s="17" t="s">
        <v>145</v>
      </c>
      <c r="BE408" s="201">
        <f>IF(N408="základní",J408,0)</f>
        <v>0</v>
      </c>
      <c r="BF408" s="201">
        <f>IF(N408="snížená",J408,0)</f>
        <v>0</v>
      </c>
      <c r="BG408" s="201">
        <f>IF(N408="zákl. přenesená",J408,0)</f>
        <v>0</v>
      </c>
      <c r="BH408" s="201">
        <f>IF(N408="sníž. přenesená",J408,0)</f>
        <v>0</v>
      </c>
      <c r="BI408" s="201">
        <f>IF(N408="nulová",J408,0)</f>
        <v>0</v>
      </c>
      <c r="BJ408" s="17" t="s">
        <v>83</v>
      </c>
      <c r="BK408" s="201">
        <f>ROUND(I408*H408,2)</f>
        <v>0</v>
      </c>
      <c r="BL408" s="17" t="s">
        <v>151</v>
      </c>
      <c r="BM408" s="200" t="s">
        <v>853</v>
      </c>
    </row>
    <row r="409" spans="1:65" s="2" customFormat="1" ht="24.2" customHeight="1">
      <c r="A409" s="34"/>
      <c r="B409" s="35"/>
      <c r="C409" s="241" t="s">
        <v>854</v>
      </c>
      <c r="D409" s="241" t="s">
        <v>218</v>
      </c>
      <c r="E409" s="242" t="s">
        <v>855</v>
      </c>
      <c r="F409" s="243" t="s">
        <v>856</v>
      </c>
      <c r="G409" s="244" t="s">
        <v>159</v>
      </c>
      <c r="H409" s="245">
        <v>4</v>
      </c>
      <c r="I409" s="246"/>
      <c r="J409" s="247">
        <f>ROUND(I409*H409,2)</f>
        <v>0</v>
      </c>
      <c r="K409" s="248"/>
      <c r="L409" s="39"/>
      <c r="M409" s="249" t="s">
        <v>1</v>
      </c>
      <c r="N409" s="250" t="s">
        <v>40</v>
      </c>
      <c r="O409" s="71"/>
      <c r="P409" s="198">
        <f>O409*H409</f>
        <v>0</v>
      </c>
      <c r="Q409" s="198">
        <v>0</v>
      </c>
      <c r="R409" s="198">
        <f>Q409*H409</f>
        <v>0</v>
      </c>
      <c r="S409" s="198">
        <v>0</v>
      </c>
      <c r="T409" s="199">
        <f>S409*H409</f>
        <v>0</v>
      </c>
      <c r="U409" s="34"/>
      <c r="V409" s="34"/>
      <c r="W409" s="34"/>
      <c r="X409" s="34"/>
      <c r="Y409" s="34"/>
      <c r="Z409" s="34"/>
      <c r="AA409" s="34"/>
      <c r="AB409" s="34"/>
      <c r="AC409" s="34"/>
      <c r="AD409" s="34"/>
      <c r="AE409" s="34"/>
      <c r="AR409" s="200" t="s">
        <v>151</v>
      </c>
      <c r="AT409" s="200" t="s">
        <v>218</v>
      </c>
      <c r="AU409" s="200" t="s">
        <v>85</v>
      </c>
      <c r="AY409" s="17" t="s">
        <v>145</v>
      </c>
      <c r="BE409" s="201">
        <f>IF(N409="základní",J409,0)</f>
        <v>0</v>
      </c>
      <c r="BF409" s="201">
        <f>IF(N409="snížená",J409,0)</f>
        <v>0</v>
      </c>
      <c r="BG409" s="201">
        <f>IF(N409="zákl. přenesená",J409,0)</f>
        <v>0</v>
      </c>
      <c r="BH409" s="201">
        <f>IF(N409="sníž. přenesená",J409,0)</f>
        <v>0</v>
      </c>
      <c r="BI409" s="201">
        <f>IF(N409="nulová",J409,0)</f>
        <v>0</v>
      </c>
      <c r="BJ409" s="17" t="s">
        <v>83</v>
      </c>
      <c r="BK409" s="201">
        <f>ROUND(I409*H409,2)</f>
        <v>0</v>
      </c>
      <c r="BL409" s="17" t="s">
        <v>151</v>
      </c>
      <c r="BM409" s="200" t="s">
        <v>857</v>
      </c>
    </row>
    <row r="410" spans="1:65" s="2" customFormat="1" ht="14.45" customHeight="1">
      <c r="A410" s="34"/>
      <c r="B410" s="35"/>
      <c r="C410" s="241" t="s">
        <v>858</v>
      </c>
      <c r="D410" s="241" t="s">
        <v>218</v>
      </c>
      <c r="E410" s="242" t="s">
        <v>859</v>
      </c>
      <c r="F410" s="243" t="s">
        <v>860</v>
      </c>
      <c r="G410" s="244" t="s">
        <v>159</v>
      </c>
      <c r="H410" s="245">
        <v>10</v>
      </c>
      <c r="I410" s="246"/>
      <c r="J410" s="247">
        <f>ROUND(I410*H410,2)</f>
        <v>0</v>
      </c>
      <c r="K410" s="248"/>
      <c r="L410" s="39"/>
      <c r="M410" s="249" t="s">
        <v>1</v>
      </c>
      <c r="N410" s="250" t="s">
        <v>40</v>
      </c>
      <c r="O410" s="71"/>
      <c r="P410" s="198">
        <f>O410*H410</f>
        <v>0</v>
      </c>
      <c r="Q410" s="198">
        <v>0</v>
      </c>
      <c r="R410" s="198">
        <f>Q410*H410</f>
        <v>0</v>
      </c>
      <c r="S410" s="198">
        <v>0</v>
      </c>
      <c r="T410" s="199">
        <f>S410*H410</f>
        <v>0</v>
      </c>
      <c r="U410" s="34"/>
      <c r="V410" s="34"/>
      <c r="W410" s="34"/>
      <c r="X410" s="34"/>
      <c r="Y410" s="34"/>
      <c r="Z410" s="34"/>
      <c r="AA410" s="34"/>
      <c r="AB410" s="34"/>
      <c r="AC410" s="34"/>
      <c r="AD410" s="34"/>
      <c r="AE410" s="34"/>
      <c r="AR410" s="200" t="s">
        <v>151</v>
      </c>
      <c r="AT410" s="200" t="s">
        <v>218</v>
      </c>
      <c r="AU410" s="200" t="s">
        <v>85</v>
      </c>
      <c r="AY410" s="17" t="s">
        <v>145</v>
      </c>
      <c r="BE410" s="201">
        <f>IF(N410="základní",J410,0)</f>
        <v>0</v>
      </c>
      <c r="BF410" s="201">
        <f>IF(N410="snížená",J410,0)</f>
        <v>0</v>
      </c>
      <c r="BG410" s="201">
        <f>IF(N410="zákl. přenesená",J410,0)</f>
        <v>0</v>
      </c>
      <c r="BH410" s="201">
        <f>IF(N410="sníž. přenesená",J410,0)</f>
        <v>0</v>
      </c>
      <c r="BI410" s="201">
        <f>IF(N410="nulová",J410,0)</f>
        <v>0</v>
      </c>
      <c r="BJ410" s="17" t="s">
        <v>83</v>
      </c>
      <c r="BK410" s="201">
        <f>ROUND(I410*H410,2)</f>
        <v>0</v>
      </c>
      <c r="BL410" s="17" t="s">
        <v>151</v>
      </c>
      <c r="BM410" s="200" t="s">
        <v>861</v>
      </c>
    </row>
    <row r="411" spans="1:65" s="13" customFormat="1">
      <c r="B411" s="208"/>
      <c r="C411" s="209"/>
      <c r="D411" s="210" t="s">
        <v>191</v>
      </c>
      <c r="E411" s="211" t="s">
        <v>1</v>
      </c>
      <c r="F411" s="212" t="s">
        <v>222</v>
      </c>
      <c r="G411" s="209"/>
      <c r="H411" s="211" t="s">
        <v>1</v>
      </c>
      <c r="I411" s="213"/>
      <c r="J411" s="209"/>
      <c r="K411" s="209"/>
      <c r="L411" s="214"/>
      <c r="M411" s="215"/>
      <c r="N411" s="216"/>
      <c r="O411" s="216"/>
      <c r="P411" s="216"/>
      <c r="Q411" s="216"/>
      <c r="R411" s="216"/>
      <c r="S411" s="216"/>
      <c r="T411" s="217"/>
      <c r="AT411" s="218" t="s">
        <v>191</v>
      </c>
      <c r="AU411" s="218" t="s">
        <v>85</v>
      </c>
      <c r="AV411" s="13" t="s">
        <v>83</v>
      </c>
      <c r="AW411" s="13" t="s">
        <v>32</v>
      </c>
      <c r="AX411" s="13" t="s">
        <v>75</v>
      </c>
      <c r="AY411" s="218" t="s">
        <v>145</v>
      </c>
    </row>
    <row r="412" spans="1:65" s="14" customFormat="1">
      <c r="B412" s="219"/>
      <c r="C412" s="220"/>
      <c r="D412" s="210" t="s">
        <v>191</v>
      </c>
      <c r="E412" s="221" t="s">
        <v>1</v>
      </c>
      <c r="F412" s="222" t="s">
        <v>201</v>
      </c>
      <c r="G412" s="220"/>
      <c r="H412" s="223">
        <v>10</v>
      </c>
      <c r="I412" s="224"/>
      <c r="J412" s="220"/>
      <c r="K412" s="220"/>
      <c r="L412" s="225"/>
      <c r="M412" s="226"/>
      <c r="N412" s="227"/>
      <c r="O412" s="227"/>
      <c r="P412" s="227"/>
      <c r="Q412" s="227"/>
      <c r="R412" s="227"/>
      <c r="S412" s="227"/>
      <c r="T412" s="228"/>
      <c r="AT412" s="229" t="s">
        <v>191</v>
      </c>
      <c r="AU412" s="229" t="s">
        <v>85</v>
      </c>
      <c r="AV412" s="14" t="s">
        <v>85</v>
      </c>
      <c r="AW412" s="14" t="s">
        <v>32</v>
      </c>
      <c r="AX412" s="14" t="s">
        <v>83</v>
      </c>
      <c r="AY412" s="229" t="s">
        <v>145</v>
      </c>
    </row>
    <row r="413" spans="1:65" s="2" customFormat="1" ht="14.45" customHeight="1">
      <c r="A413" s="34"/>
      <c r="B413" s="35"/>
      <c r="C413" s="241" t="s">
        <v>862</v>
      </c>
      <c r="D413" s="241" t="s">
        <v>218</v>
      </c>
      <c r="E413" s="242" t="s">
        <v>863</v>
      </c>
      <c r="F413" s="243" t="s">
        <v>864</v>
      </c>
      <c r="G413" s="244" t="s">
        <v>159</v>
      </c>
      <c r="H413" s="245">
        <v>8</v>
      </c>
      <c r="I413" s="246"/>
      <c r="J413" s="247">
        <f>ROUND(I413*H413,2)</f>
        <v>0</v>
      </c>
      <c r="K413" s="248"/>
      <c r="L413" s="39"/>
      <c r="M413" s="249" t="s">
        <v>1</v>
      </c>
      <c r="N413" s="250" t="s">
        <v>40</v>
      </c>
      <c r="O413" s="71"/>
      <c r="P413" s="198">
        <f>O413*H413</f>
        <v>0</v>
      </c>
      <c r="Q413" s="198">
        <v>0</v>
      </c>
      <c r="R413" s="198">
        <f>Q413*H413</f>
        <v>0</v>
      </c>
      <c r="S413" s="198">
        <v>0</v>
      </c>
      <c r="T413" s="199">
        <f>S413*H413</f>
        <v>0</v>
      </c>
      <c r="U413" s="34"/>
      <c r="V413" s="34"/>
      <c r="W413" s="34"/>
      <c r="X413" s="34"/>
      <c r="Y413" s="34"/>
      <c r="Z413" s="34"/>
      <c r="AA413" s="34"/>
      <c r="AB413" s="34"/>
      <c r="AC413" s="34"/>
      <c r="AD413" s="34"/>
      <c r="AE413" s="34"/>
      <c r="AR413" s="200" t="s">
        <v>151</v>
      </c>
      <c r="AT413" s="200" t="s">
        <v>218</v>
      </c>
      <c r="AU413" s="200" t="s">
        <v>85</v>
      </c>
      <c r="AY413" s="17" t="s">
        <v>145</v>
      </c>
      <c r="BE413" s="201">
        <f>IF(N413="základní",J413,0)</f>
        <v>0</v>
      </c>
      <c r="BF413" s="201">
        <f>IF(N413="snížená",J413,0)</f>
        <v>0</v>
      </c>
      <c r="BG413" s="201">
        <f>IF(N413="zákl. přenesená",J413,0)</f>
        <v>0</v>
      </c>
      <c r="BH413" s="201">
        <f>IF(N413="sníž. přenesená",J413,0)</f>
        <v>0</v>
      </c>
      <c r="BI413" s="201">
        <f>IF(N413="nulová",J413,0)</f>
        <v>0</v>
      </c>
      <c r="BJ413" s="17" t="s">
        <v>83</v>
      </c>
      <c r="BK413" s="201">
        <f>ROUND(I413*H413,2)</f>
        <v>0</v>
      </c>
      <c r="BL413" s="17" t="s">
        <v>151</v>
      </c>
      <c r="BM413" s="200" t="s">
        <v>865</v>
      </c>
    </row>
    <row r="414" spans="1:65" s="2" customFormat="1" ht="24.2" customHeight="1">
      <c r="A414" s="34"/>
      <c r="B414" s="35"/>
      <c r="C414" s="241" t="s">
        <v>866</v>
      </c>
      <c r="D414" s="241" t="s">
        <v>218</v>
      </c>
      <c r="E414" s="242" t="s">
        <v>867</v>
      </c>
      <c r="F414" s="243" t="s">
        <v>868</v>
      </c>
      <c r="G414" s="244" t="s">
        <v>149</v>
      </c>
      <c r="H414" s="245">
        <v>1</v>
      </c>
      <c r="I414" s="246"/>
      <c r="J414" s="247">
        <f>ROUND(I414*H414,2)</f>
        <v>0</v>
      </c>
      <c r="K414" s="248"/>
      <c r="L414" s="39"/>
      <c r="M414" s="249" t="s">
        <v>1</v>
      </c>
      <c r="N414" s="250" t="s">
        <v>40</v>
      </c>
      <c r="O414" s="71"/>
      <c r="P414" s="198">
        <f>O414*H414</f>
        <v>0</v>
      </c>
      <c r="Q414" s="198">
        <v>0</v>
      </c>
      <c r="R414" s="198">
        <f>Q414*H414</f>
        <v>0</v>
      </c>
      <c r="S414" s="198">
        <v>0</v>
      </c>
      <c r="T414" s="199">
        <f>S414*H414</f>
        <v>0</v>
      </c>
      <c r="U414" s="34"/>
      <c r="V414" s="34"/>
      <c r="W414" s="34"/>
      <c r="X414" s="34"/>
      <c r="Y414" s="34"/>
      <c r="Z414" s="34"/>
      <c r="AA414" s="34"/>
      <c r="AB414" s="34"/>
      <c r="AC414" s="34"/>
      <c r="AD414" s="34"/>
      <c r="AE414" s="34"/>
      <c r="AR414" s="200" t="s">
        <v>227</v>
      </c>
      <c r="AT414" s="200" t="s">
        <v>218</v>
      </c>
      <c r="AU414" s="200" t="s">
        <v>85</v>
      </c>
      <c r="AY414" s="17" t="s">
        <v>145</v>
      </c>
      <c r="BE414" s="201">
        <f>IF(N414="základní",J414,0)</f>
        <v>0</v>
      </c>
      <c r="BF414" s="201">
        <f>IF(N414="snížená",J414,0)</f>
        <v>0</v>
      </c>
      <c r="BG414" s="201">
        <f>IF(N414="zákl. přenesená",J414,0)</f>
        <v>0</v>
      </c>
      <c r="BH414" s="201">
        <f>IF(N414="sníž. přenesená",J414,0)</f>
        <v>0</v>
      </c>
      <c r="BI414" s="201">
        <f>IF(N414="nulová",J414,0)</f>
        <v>0</v>
      </c>
      <c r="BJ414" s="17" t="s">
        <v>83</v>
      </c>
      <c r="BK414" s="201">
        <f>ROUND(I414*H414,2)</f>
        <v>0</v>
      </c>
      <c r="BL414" s="17" t="s">
        <v>227</v>
      </c>
      <c r="BM414" s="200" t="s">
        <v>869</v>
      </c>
    </row>
    <row r="415" spans="1:65" s="2" customFormat="1" ht="24.2" customHeight="1">
      <c r="A415" s="34"/>
      <c r="B415" s="35"/>
      <c r="C415" s="241" t="s">
        <v>870</v>
      </c>
      <c r="D415" s="241" t="s">
        <v>218</v>
      </c>
      <c r="E415" s="242" t="s">
        <v>871</v>
      </c>
      <c r="F415" s="243" t="s">
        <v>872</v>
      </c>
      <c r="G415" s="244" t="s">
        <v>149</v>
      </c>
      <c r="H415" s="245">
        <v>1</v>
      </c>
      <c r="I415" s="246"/>
      <c r="J415" s="247">
        <f>ROUND(I415*H415,2)</f>
        <v>0</v>
      </c>
      <c r="K415" s="248"/>
      <c r="L415" s="39"/>
      <c r="M415" s="249" t="s">
        <v>1</v>
      </c>
      <c r="N415" s="250" t="s">
        <v>40</v>
      </c>
      <c r="O415" s="71"/>
      <c r="P415" s="198">
        <f>O415*H415</f>
        <v>0</v>
      </c>
      <c r="Q415" s="198">
        <v>0</v>
      </c>
      <c r="R415" s="198">
        <f>Q415*H415</f>
        <v>0</v>
      </c>
      <c r="S415" s="198">
        <v>0</v>
      </c>
      <c r="T415" s="199">
        <f>S415*H415</f>
        <v>0</v>
      </c>
      <c r="U415" s="34"/>
      <c r="V415" s="34"/>
      <c r="W415" s="34"/>
      <c r="X415" s="34"/>
      <c r="Y415" s="34"/>
      <c r="Z415" s="34"/>
      <c r="AA415" s="34"/>
      <c r="AB415" s="34"/>
      <c r="AC415" s="34"/>
      <c r="AD415" s="34"/>
      <c r="AE415" s="34"/>
      <c r="AR415" s="200" t="s">
        <v>227</v>
      </c>
      <c r="AT415" s="200" t="s">
        <v>218</v>
      </c>
      <c r="AU415" s="200" t="s">
        <v>85</v>
      </c>
      <c r="AY415" s="17" t="s">
        <v>145</v>
      </c>
      <c r="BE415" s="201">
        <f>IF(N415="základní",J415,0)</f>
        <v>0</v>
      </c>
      <c r="BF415" s="201">
        <f>IF(N415="snížená",J415,0)</f>
        <v>0</v>
      </c>
      <c r="BG415" s="201">
        <f>IF(N415="zákl. přenesená",J415,0)</f>
        <v>0</v>
      </c>
      <c r="BH415" s="201">
        <f>IF(N415="sníž. přenesená",J415,0)</f>
        <v>0</v>
      </c>
      <c r="BI415" s="201">
        <f>IF(N415="nulová",J415,0)</f>
        <v>0</v>
      </c>
      <c r="BJ415" s="17" t="s">
        <v>83</v>
      </c>
      <c r="BK415" s="201">
        <f>ROUND(I415*H415,2)</f>
        <v>0</v>
      </c>
      <c r="BL415" s="17" t="s">
        <v>227</v>
      </c>
      <c r="BM415" s="200" t="s">
        <v>873</v>
      </c>
    </row>
    <row r="416" spans="1:65" s="2" customFormat="1" ht="14.45" customHeight="1">
      <c r="A416" s="34"/>
      <c r="B416" s="35"/>
      <c r="C416" s="241" t="s">
        <v>874</v>
      </c>
      <c r="D416" s="241" t="s">
        <v>218</v>
      </c>
      <c r="E416" s="242" t="s">
        <v>875</v>
      </c>
      <c r="F416" s="243" t="s">
        <v>876</v>
      </c>
      <c r="G416" s="244" t="s">
        <v>149</v>
      </c>
      <c r="H416" s="245">
        <v>1</v>
      </c>
      <c r="I416" s="246"/>
      <c r="J416" s="247">
        <f>ROUND(I416*H416,2)</f>
        <v>0</v>
      </c>
      <c r="K416" s="248"/>
      <c r="L416" s="39"/>
      <c r="M416" s="249" t="s">
        <v>1</v>
      </c>
      <c r="N416" s="250" t="s">
        <v>40</v>
      </c>
      <c r="O416" s="71"/>
      <c r="P416" s="198">
        <f>O416*H416</f>
        <v>0</v>
      </c>
      <c r="Q416" s="198">
        <v>0</v>
      </c>
      <c r="R416" s="198">
        <f>Q416*H416</f>
        <v>0</v>
      </c>
      <c r="S416" s="198">
        <v>0</v>
      </c>
      <c r="T416" s="199">
        <f>S416*H416</f>
        <v>0</v>
      </c>
      <c r="U416" s="34"/>
      <c r="V416" s="34"/>
      <c r="W416" s="34"/>
      <c r="X416" s="34"/>
      <c r="Y416" s="34"/>
      <c r="Z416" s="34"/>
      <c r="AA416" s="34"/>
      <c r="AB416" s="34"/>
      <c r="AC416" s="34"/>
      <c r="AD416" s="34"/>
      <c r="AE416" s="34"/>
      <c r="AR416" s="200" t="s">
        <v>227</v>
      </c>
      <c r="AT416" s="200" t="s">
        <v>218</v>
      </c>
      <c r="AU416" s="200" t="s">
        <v>85</v>
      </c>
      <c r="AY416" s="17" t="s">
        <v>145</v>
      </c>
      <c r="BE416" s="201">
        <f>IF(N416="základní",J416,0)</f>
        <v>0</v>
      </c>
      <c r="BF416" s="201">
        <f>IF(N416="snížená",J416,0)</f>
        <v>0</v>
      </c>
      <c r="BG416" s="201">
        <f>IF(N416="zákl. přenesená",J416,0)</f>
        <v>0</v>
      </c>
      <c r="BH416" s="201">
        <f>IF(N416="sníž. přenesená",J416,0)</f>
        <v>0</v>
      </c>
      <c r="BI416" s="201">
        <f>IF(N416="nulová",J416,0)</f>
        <v>0</v>
      </c>
      <c r="BJ416" s="17" t="s">
        <v>83</v>
      </c>
      <c r="BK416" s="201">
        <f>ROUND(I416*H416,2)</f>
        <v>0</v>
      </c>
      <c r="BL416" s="17" t="s">
        <v>227</v>
      </c>
      <c r="BM416" s="200" t="s">
        <v>877</v>
      </c>
    </row>
    <row r="417" spans="1:65" s="2" customFormat="1" ht="37.9" customHeight="1">
      <c r="A417" s="34"/>
      <c r="B417" s="35"/>
      <c r="C417" s="241" t="s">
        <v>878</v>
      </c>
      <c r="D417" s="241" t="s">
        <v>218</v>
      </c>
      <c r="E417" s="242" t="s">
        <v>879</v>
      </c>
      <c r="F417" s="243" t="s">
        <v>880</v>
      </c>
      <c r="G417" s="244" t="s">
        <v>149</v>
      </c>
      <c r="H417" s="245">
        <v>1</v>
      </c>
      <c r="I417" s="246"/>
      <c r="J417" s="247">
        <f>ROUND(I417*H417,2)</f>
        <v>0</v>
      </c>
      <c r="K417" s="248"/>
      <c r="L417" s="39"/>
      <c r="M417" s="249" t="s">
        <v>1</v>
      </c>
      <c r="N417" s="250" t="s">
        <v>40</v>
      </c>
      <c r="O417" s="71"/>
      <c r="P417" s="198">
        <f>O417*H417</f>
        <v>0</v>
      </c>
      <c r="Q417" s="198">
        <v>0</v>
      </c>
      <c r="R417" s="198">
        <f>Q417*H417</f>
        <v>0</v>
      </c>
      <c r="S417" s="198">
        <v>0</v>
      </c>
      <c r="T417" s="199">
        <f>S417*H417</f>
        <v>0</v>
      </c>
      <c r="U417" s="34"/>
      <c r="V417" s="34"/>
      <c r="W417" s="34"/>
      <c r="X417" s="34"/>
      <c r="Y417" s="34"/>
      <c r="Z417" s="34"/>
      <c r="AA417" s="34"/>
      <c r="AB417" s="34"/>
      <c r="AC417" s="34"/>
      <c r="AD417" s="34"/>
      <c r="AE417" s="34"/>
      <c r="AR417" s="200" t="s">
        <v>227</v>
      </c>
      <c r="AT417" s="200" t="s">
        <v>218</v>
      </c>
      <c r="AU417" s="200" t="s">
        <v>85</v>
      </c>
      <c r="AY417" s="17" t="s">
        <v>145</v>
      </c>
      <c r="BE417" s="201">
        <f>IF(N417="základní",J417,0)</f>
        <v>0</v>
      </c>
      <c r="BF417" s="201">
        <f>IF(N417="snížená",J417,0)</f>
        <v>0</v>
      </c>
      <c r="BG417" s="201">
        <f>IF(N417="zákl. přenesená",J417,0)</f>
        <v>0</v>
      </c>
      <c r="BH417" s="201">
        <f>IF(N417="sníž. přenesená",J417,0)</f>
        <v>0</v>
      </c>
      <c r="BI417" s="201">
        <f>IF(N417="nulová",J417,0)</f>
        <v>0</v>
      </c>
      <c r="BJ417" s="17" t="s">
        <v>83</v>
      </c>
      <c r="BK417" s="201">
        <f>ROUND(I417*H417,2)</f>
        <v>0</v>
      </c>
      <c r="BL417" s="17" t="s">
        <v>227</v>
      </c>
      <c r="BM417" s="200" t="s">
        <v>881</v>
      </c>
    </row>
    <row r="418" spans="1:65" s="12" customFormat="1" ht="22.9" customHeight="1">
      <c r="B418" s="171"/>
      <c r="C418" s="172"/>
      <c r="D418" s="173" t="s">
        <v>74</v>
      </c>
      <c r="E418" s="185" t="s">
        <v>882</v>
      </c>
      <c r="F418" s="185" t="s">
        <v>883</v>
      </c>
      <c r="G418" s="172"/>
      <c r="H418" s="172"/>
      <c r="I418" s="175"/>
      <c r="J418" s="186">
        <f>BK418</f>
        <v>0</v>
      </c>
      <c r="K418" s="172"/>
      <c r="L418" s="177"/>
      <c r="M418" s="178"/>
      <c r="N418" s="179"/>
      <c r="O418" s="179"/>
      <c r="P418" s="180">
        <f>SUM(P419:P428)</f>
        <v>0</v>
      </c>
      <c r="Q418" s="179"/>
      <c r="R418" s="180">
        <f>SUM(R419:R428)</f>
        <v>0</v>
      </c>
      <c r="S418" s="179"/>
      <c r="T418" s="181">
        <f>SUM(T419:T428)</f>
        <v>0</v>
      </c>
      <c r="AR418" s="182" t="s">
        <v>83</v>
      </c>
      <c r="AT418" s="183" t="s">
        <v>74</v>
      </c>
      <c r="AU418" s="183" t="s">
        <v>83</v>
      </c>
      <c r="AY418" s="182" t="s">
        <v>145</v>
      </c>
      <c r="BK418" s="184">
        <f>SUM(BK419:BK428)</f>
        <v>0</v>
      </c>
    </row>
    <row r="419" spans="1:65" s="2" customFormat="1" ht="24.2" customHeight="1">
      <c r="A419" s="34"/>
      <c r="B419" s="35"/>
      <c r="C419" s="241" t="s">
        <v>884</v>
      </c>
      <c r="D419" s="241" t="s">
        <v>218</v>
      </c>
      <c r="E419" s="242" t="s">
        <v>885</v>
      </c>
      <c r="F419" s="243" t="s">
        <v>886</v>
      </c>
      <c r="G419" s="244" t="s">
        <v>428</v>
      </c>
      <c r="H419" s="245">
        <v>5743.6509999999998</v>
      </c>
      <c r="I419" s="246"/>
      <c r="J419" s="247">
        <f>ROUND(I419*H419,2)</f>
        <v>0</v>
      </c>
      <c r="K419" s="248"/>
      <c r="L419" s="39"/>
      <c r="M419" s="249" t="s">
        <v>1</v>
      </c>
      <c r="N419" s="250" t="s">
        <v>40</v>
      </c>
      <c r="O419" s="71"/>
      <c r="P419" s="198">
        <f>O419*H419</f>
        <v>0</v>
      </c>
      <c r="Q419" s="198">
        <v>0</v>
      </c>
      <c r="R419" s="198">
        <f>Q419*H419</f>
        <v>0</v>
      </c>
      <c r="S419" s="198">
        <v>0</v>
      </c>
      <c r="T419" s="199">
        <f>S419*H419</f>
        <v>0</v>
      </c>
      <c r="U419" s="34"/>
      <c r="V419" s="34"/>
      <c r="W419" s="34"/>
      <c r="X419" s="34"/>
      <c r="Y419" s="34"/>
      <c r="Z419" s="34"/>
      <c r="AA419" s="34"/>
      <c r="AB419" s="34"/>
      <c r="AC419" s="34"/>
      <c r="AD419" s="34"/>
      <c r="AE419" s="34"/>
      <c r="AR419" s="200" t="s">
        <v>151</v>
      </c>
      <c r="AT419" s="200" t="s">
        <v>218</v>
      </c>
      <c r="AU419" s="200" t="s">
        <v>85</v>
      </c>
      <c r="AY419" s="17" t="s">
        <v>145</v>
      </c>
      <c r="BE419" s="201">
        <f>IF(N419="základní",J419,0)</f>
        <v>0</v>
      </c>
      <c r="BF419" s="201">
        <f>IF(N419="snížená",J419,0)</f>
        <v>0</v>
      </c>
      <c r="BG419" s="201">
        <f>IF(N419="zákl. přenesená",J419,0)</f>
        <v>0</v>
      </c>
      <c r="BH419" s="201">
        <f>IF(N419="sníž. přenesená",J419,0)</f>
        <v>0</v>
      </c>
      <c r="BI419" s="201">
        <f>IF(N419="nulová",J419,0)</f>
        <v>0</v>
      </c>
      <c r="BJ419" s="17" t="s">
        <v>83</v>
      </c>
      <c r="BK419" s="201">
        <f>ROUND(I419*H419,2)</f>
        <v>0</v>
      </c>
      <c r="BL419" s="17" t="s">
        <v>151</v>
      </c>
      <c r="BM419" s="200" t="s">
        <v>887</v>
      </c>
    </row>
    <row r="420" spans="1:65" s="2" customFormat="1" ht="24.2" customHeight="1">
      <c r="A420" s="34"/>
      <c r="B420" s="35"/>
      <c r="C420" s="241" t="s">
        <v>888</v>
      </c>
      <c r="D420" s="241" t="s">
        <v>218</v>
      </c>
      <c r="E420" s="242" t="s">
        <v>889</v>
      </c>
      <c r="F420" s="243" t="s">
        <v>890</v>
      </c>
      <c r="G420" s="244" t="s">
        <v>428</v>
      </c>
      <c r="H420" s="245">
        <v>51692.858999999997</v>
      </c>
      <c r="I420" s="246"/>
      <c r="J420" s="247">
        <f>ROUND(I420*H420,2)</f>
        <v>0</v>
      </c>
      <c r="K420" s="248"/>
      <c r="L420" s="39"/>
      <c r="M420" s="249" t="s">
        <v>1</v>
      </c>
      <c r="N420" s="250" t="s">
        <v>40</v>
      </c>
      <c r="O420" s="71"/>
      <c r="P420" s="198">
        <f>O420*H420</f>
        <v>0</v>
      </c>
      <c r="Q420" s="198">
        <v>0</v>
      </c>
      <c r="R420" s="198">
        <f>Q420*H420</f>
        <v>0</v>
      </c>
      <c r="S420" s="198">
        <v>0</v>
      </c>
      <c r="T420" s="199">
        <f>S420*H420</f>
        <v>0</v>
      </c>
      <c r="U420" s="34"/>
      <c r="V420" s="34"/>
      <c r="W420" s="34"/>
      <c r="X420" s="34"/>
      <c r="Y420" s="34"/>
      <c r="Z420" s="34"/>
      <c r="AA420" s="34"/>
      <c r="AB420" s="34"/>
      <c r="AC420" s="34"/>
      <c r="AD420" s="34"/>
      <c r="AE420" s="34"/>
      <c r="AR420" s="200" t="s">
        <v>151</v>
      </c>
      <c r="AT420" s="200" t="s">
        <v>218</v>
      </c>
      <c r="AU420" s="200" t="s">
        <v>85</v>
      </c>
      <c r="AY420" s="17" t="s">
        <v>145</v>
      </c>
      <c r="BE420" s="201">
        <f>IF(N420="základní",J420,0)</f>
        <v>0</v>
      </c>
      <c r="BF420" s="201">
        <f>IF(N420="snížená",J420,0)</f>
        <v>0</v>
      </c>
      <c r="BG420" s="201">
        <f>IF(N420="zákl. přenesená",J420,0)</f>
        <v>0</v>
      </c>
      <c r="BH420" s="201">
        <f>IF(N420="sníž. přenesená",J420,0)</f>
        <v>0</v>
      </c>
      <c r="BI420" s="201">
        <f>IF(N420="nulová",J420,0)</f>
        <v>0</v>
      </c>
      <c r="BJ420" s="17" t="s">
        <v>83</v>
      </c>
      <c r="BK420" s="201">
        <f>ROUND(I420*H420,2)</f>
        <v>0</v>
      </c>
      <c r="BL420" s="17" t="s">
        <v>151</v>
      </c>
      <c r="BM420" s="200" t="s">
        <v>891</v>
      </c>
    </row>
    <row r="421" spans="1:65" s="14" customFormat="1">
      <c r="B421" s="219"/>
      <c r="C421" s="220"/>
      <c r="D421" s="210" t="s">
        <v>191</v>
      </c>
      <c r="E421" s="220"/>
      <c r="F421" s="222" t="s">
        <v>892</v>
      </c>
      <c r="G421" s="220"/>
      <c r="H421" s="223">
        <v>51692.858999999997</v>
      </c>
      <c r="I421" s="224"/>
      <c r="J421" s="220"/>
      <c r="K421" s="220"/>
      <c r="L421" s="225"/>
      <c r="M421" s="226"/>
      <c r="N421" s="227"/>
      <c r="O421" s="227"/>
      <c r="P421" s="227"/>
      <c r="Q421" s="227"/>
      <c r="R421" s="227"/>
      <c r="S421" s="227"/>
      <c r="T421" s="228"/>
      <c r="AT421" s="229" t="s">
        <v>191</v>
      </c>
      <c r="AU421" s="229" t="s">
        <v>85</v>
      </c>
      <c r="AV421" s="14" t="s">
        <v>85</v>
      </c>
      <c r="AW421" s="14" t="s">
        <v>4</v>
      </c>
      <c r="AX421" s="14" t="s">
        <v>83</v>
      </c>
      <c r="AY421" s="229" t="s">
        <v>145</v>
      </c>
    </row>
    <row r="422" spans="1:65" s="2" customFormat="1" ht="24.2" customHeight="1">
      <c r="A422" s="34"/>
      <c r="B422" s="35"/>
      <c r="C422" s="241" t="s">
        <v>893</v>
      </c>
      <c r="D422" s="241" t="s">
        <v>218</v>
      </c>
      <c r="E422" s="242" t="s">
        <v>894</v>
      </c>
      <c r="F422" s="243" t="s">
        <v>895</v>
      </c>
      <c r="G422" s="244" t="s">
        <v>428</v>
      </c>
      <c r="H422" s="245">
        <v>1147.5640000000001</v>
      </c>
      <c r="I422" s="246"/>
      <c r="J422" s="247">
        <f>ROUND(I422*H422,2)</f>
        <v>0</v>
      </c>
      <c r="K422" s="248"/>
      <c r="L422" s="39"/>
      <c r="M422" s="249" t="s">
        <v>1</v>
      </c>
      <c r="N422" s="250" t="s">
        <v>40</v>
      </c>
      <c r="O422" s="71"/>
      <c r="P422" s="198">
        <f>O422*H422</f>
        <v>0</v>
      </c>
      <c r="Q422" s="198">
        <v>0</v>
      </c>
      <c r="R422" s="198">
        <f>Q422*H422</f>
        <v>0</v>
      </c>
      <c r="S422" s="198">
        <v>0</v>
      </c>
      <c r="T422" s="199">
        <f>S422*H422</f>
        <v>0</v>
      </c>
      <c r="U422" s="34"/>
      <c r="V422" s="34"/>
      <c r="W422" s="34"/>
      <c r="X422" s="34"/>
      <c r="Y422" s="34"/>
      <c r="Z422" s="34"/>
      <c r="AA422" s="34"/>
      <c r="AB422" s="34"/>
      <c r="AC422" s="34"/>
      <c r="AD422" s="34"/>
      <c r="AE422" s="34"/>
      <c r="AR422" s="200" t="s">
        <v>151</v>
      </c>
      <c r="AT422" s="200" t="s">
        <v>218</v>
      </c>
      <c r="AU422" s="200" t="s">
        <v>85</v>
      </c>
      <c r="AY422" s="17" t="s">
        <v>145</v>
      </c>
      <c r="BE422" s="201">
        <f>IF(N422="základní",J422,0)</f>
        <v>0</v>
      </c>
      <c r="BF422" s="201">
        <f>IF(N422="snížená",J422,0)</f>
        <v>0</v>
      </c>
      <c r="BG422" s="201">
        <f>IF(N422="zákl. přenesená",J422,0)</f>
        <v>0</v>
      </c>
      <c r="BH422" s="201">
        <f>IF(N422="sníž. přenesená",J422,0)</f>
        <v>0</v>
      </c>
      <c r="BI422" s="201">
        <f>IF(N422="nulová",J422,0)</f>
        <v>0</v>
      </c>
      <c r="BJ422" s="17" t="s">
        <v>83</v>
      </c>
      <c r="BK422" s="201">
        <f>ROUND(I422*H422,2)</f>
        <v>0</v>
      </c>
      <c r="BL422" s="17" t="s">
        <v>151</v>
      </c>
      <c r="BM422" s="200" t="s">
        <v>896</v>
      </c>
    </row>
    <row r="423" spans="1:65" s="2" customFormat="1" ht="37.9" customHeight="1">
      <c r="A423" s="34"/>
      <c r="B423" s="35"/>
      <c r="C423" s="241" t="s">
        <v>897</v>
      </c>
      <c r="D423" s="241" t="s">
        <v>218</v>
      </c>
      <c r="E423" s="242" t="s">
        <v>898</v>
      </c>
      <c r="F423" s="243" t="s">
        <v>899</v>
      </c>
      <c r="G423" s="244" t="s">
        <v>428</v>
      </c>
      <c r="H423" s="245">
        <v>123.77800000000001</v>
      </c>
      <c r="I423" s="246"/>
      <c r="J423" s="247">
        <f>ROUND(I423*H423,2)</f>
        <v>0</v>
      </c>
      <c r="K423" s="248"/>
      <c r="L423" s="39"/>
      <c r="M423" s="249" t="s">
        <v>1</v>
      </c>
      <c r="N423" s="250" t="s">
        <v>40</v>
      </c>
      <c r="O423" s="71"/>
      <c r="P423" s="198">
        <f>O423*H423</f>
        <v>0</v>
      </c>
      <c r="Q423" s="198">
        <v>0</v>
      </c>
      <c r="R423" s="198">
        <f>Q423*H423</f>
        <v>0</v>
      </c>
      <c r="S423" s="198">
        <v>0</v>
      </c>
      <c r="T423" s="199">
        <f>S423*H423</f>
        <v>0</v>
      </c>
      <c r="U423" s="34"/>
      <c r="V423" s="34"/>
      <c r="W423" s="34"/>
      <c r="X423" s="34"/>
      <c r="Y423" s="34"/>
      <c r="Z423" s="34"/>
      <c r="AA423" s="34"/>
      <c r="AB423" s="34"/>
      <c r="AC423" s="34"/>
      <c r="AD423" s="34"/>
      <c r="AE423" s="34"/>
      <c r="AR423" s="200" t="s">
        <v>151</v>
      </c>
      <c r="AT423" s="200" t="s">
        <v>218</v>
      </c>
      <c r="AU423" s="200" t="s">
        <v>85</v>
      </c>
      <c r="AY423" s="17" t="s">
        <v>145</v>
      </c>
      <c r="BE423" s="201">
        <f>IF(N423="základní",J423,0)</f>
        <v>0</v>
      </c>
      <c r="BF423" s="201">
        <f>IF(N423="snížená",J423,0)</f>
        <v>0</v>
      </c>
      <c r="BG423" s="201">
        <f>IF(N423="zákl. přenesená",J423,0)</f>
        <v>0</v>
      </c>
      <c r="BH423" s="201">
        <f>IF(N423="sníž. přenesená",J423,0)</f>
        <v>0</v>
      </c>
      <c r="BI423" s="201">
        <f>IF(N423="nulová",J423,0)</f>
        <v>0</v>
      </c>
      <c r="BJ423" s="17" t="s">
        <v>83</v>
      </c>
      <c r="BK423" s="201">
        <f>ROUND(I423*H423,2)</f>
        <v>0</v>
      </c>
      <c r="BL423" s="17" t="s">
        <v>151</v>
      </c>
      <c r="BM423" s="200" t="s">
        <v>900</v>
      </c>
    </row>
    <row r="424" spans="1:65" s="14" customFormat="1">
      <c r="B424" s="219"/>
      <c r="C424" s="220"/>
      <c r="D424" s="210" t="s">
        <v>191</v>
      </c>
      <c r="E424" s="221" t="s">
        <v>1</v>
      </c>
      <c r="F424" s="222" t="s">
        <v>901</v>
      </c>
      <c r="G424" s="220"/>
      <c r="H424" s="223">
        <v>123.77800000000001</v>
      </c>
      <c r="I424" s="224"/>
      <c r="J424" s="220"/>
      <c r="K424" s="220"/>
      <c r="L424" s="225"/>
      <c r="M424" s="226"/>
      <c r="N424" s="227"/>
      <c r="O424" s="227"/>
      <c r="P424" s="227"/>
      <c r="Q424" s="227"/>
      <c r="R424" s="227"/>
      <c r="S424" s="227"/>
      <c r="T424" s="228"/>
      <c r="AT424" s="229" t="s">
        <v>191</v>
      </c>
      <c r="AU424" s="229" t="s">
        <v>85</v>
      </c>
      <c r="AV424" s="14" t="s">
        <v>85</v>
      </c>
      <c r="AW424" s="14" t="s">
        <v>32</v>
      </c>
      <c r="AX424" s="14" t="s">
        <v>83</v>
      </c>
      <c r="AY424" s="229" t="s">
        <v>145</v>
      </c>
    </row>
    <row r="425" spans="1:65" s="2" customFormat="1" ht="24.2" customHeight="1">
      <c r="A425" s="34"/>
      <c r="B425" s="35"/>
      <c r="C425" s="241" t="s">
        <v>902</v>
      </c>
      <c r="D425" s="241" t="s">
        <v>218</v>
      </c>
      <c r="E425" s="242" t="s">
        <v>903</v>
      </c>
      <c r="F425" s="243" t="s">
        <v>904</v>
      </c>
      <c r="G425" s="244" t="s">
        <v>428</v>
      </c>
      <c r="H425" s="245">
        <v>1066.077</v>
      </c>
      <c r="I425" s="246"/>
      <c r="J425" s="247">
        <f>ROUND(I425*H425,2)</f>
        <v>0</v>
      </c>
      <c r="K425" s="248"/>
      <c r="L425" s="39"/>
      <c r="M425" s="249" t="s">
        <v>1</v>
      </c>
      <c r="N425" s="250" t="s">
        <v>40</v>
      </c>
      <c r="O425" s="71"/>
      <c r="P425" s="198">
        <f>O425*H425</f>
        <v>0</v>
      </c>
      <c r="Q425" s="198">
        <v>0</v>
      </c>
      <c r="R425" s="198">
        <f>Q425*H425</f>
        <v>0</v>
      </c>
      <c r="S425" s="198">
        <v>0</v>
      </c>
      <c r="T425" s="199">
        <f>S425*H425</f>
        <v>0</v>
      </c>
      <c r="U425" s="34"/>
      <c r="V425" s="34"/>
      <c r="W425" s="34"/>
      <c r="X425" s="34"/>
      <c r="Y425" s="34"/>
      <c r="Z425" s="34"/>
      <c r="AA425" s="34"/>
      <c r="AB425" s="34"/>
      <c r="AC425" s="34"/>
      <c r="AD425" s="34"/>
      <c r="AE425" s="34"/>
      <c r="AR425" s="200" t="s">
        <v>151</v>
      </c>
      <c r="AT425" s="200" t="s">
        <v>218</v>
      </c>
      <c r="AU425" s="200" t="s">
        <v>85</v>
      </c>
      <c r="AY425" s="17" t="s">
        <v>145</v>
      </c>
      <c r="BE425" s="201">
        <f>IF(N425="základní",J425,0)</f>
        <v>0</v>
      </c>
      <c r="BF425" s="201">
        <f>IF(N425="snížená",J425,0)</f>
        <v>0</v>
      </c>
      <c r="BG425" s="201">
        <f>IF(N425="zákl. přenesená",J425,0)</f>
        <v>0</v>
      </c>
      <c r="BH425" s="201">
        <f>IF(N425="sníž. přenesená",J425,0)</f>
        <v>0</v>
      </c>
      <c r="BI425" s="201">
        <f>IF(N425="nulová",J425,0)</f>
        <v>0</v>
      </c>
      <c r="BJ425" s="17" t="s">
        <v>83</v>
      </c>
      <c r="BK425" s="201">
        <f>ROUND(I425*H425,2)</f>
        <v>0</v>
      </c>
      <c r="BL425" s="17" t="s">
        <v>151</v>
      </c>
      <c r="BM425" s="200" t="s">
        <v>905</v>
      </c>
    </row>
    <row r="426" spans="1:65" s="14" customFormat="1">
      <c r="B426" s="219"/>
      <c r="C426" s="220"/>
      <c r="D426" s="210" t="s">
        <v>191</v>
      </c>
      <c r="E426" s="221" t="s">
        <v>1</v>
      </c>
      <c r="F426" s="222" t="s">
        <v>906</v>
      </c>
      <c r="G426" s="220"/>
      <c r="H426" s="223">
        <v>1066.077</v>
      </c>
      <c r="I426" s="224"/>
      <c r="J426" s="220"/>
      <c r="K426" s="220"/>
      <c r="L426" s="225"/>
      <c r="M426" s="226"/>
      <c r="N426" s="227"/>
      <c r="O426" s="227"/>
      <c r="P426" s="227"/>
      <c r="Q426" s="227"/>
      <c r="R426" s="227"/>
      <c r="S426" s="227"/>
      <c r="T426" s="228"/>
      <c r="AT426" s="229" t="s">
        <v>191</v>
      </c>
      <c r="AU426" s="229" t="s">
        <v>85</v>
      </c>
      <c r="AV426" s="14" t="s">
        <v>85</v>
      </c>
      <c r="AW426" s="14" t="s">
        <v>32</v>
      </c>
      <c r="AX426" s="14" t="s">
        <v>83</v>
      </c>
      <c r="AY426" s="229" t="s">
        <v>145</v>
      </c>
    </row>
    <row r="427" spans="1:65" s="2" customFormat="1" ht="37.9" customHeight="1">
      <c r="A427" s="34"/>
      <c r="B427" s="35"/>
      <c r="C427" s="241" t="s">
        <v>907</v>
      </c>
      <c r="D427" s="241" t="s">
        <v>218</v>
      </c>
      <c r="E427" s="242" t="s">
        <v>908</v>
      </c>
      <c r="F427" s="243" t="s">
        <v>909</v>
      </c>
      <c r="G427" s="244" t="s">
        <v>428</v>
      </c>
      <c r="H427" s="245">
        <v>3323.0810000000001</v>
      </c>
      <c r="I427" s="246"/>
      <c r="J427" s="247">
        <f>ROUND(I427*H427,2)</f>
        <v>0</v>
      </c>
      <c r="K427" s="248"/>
      <c r="L427" s="39"/>
      <c r="M427" s="249" t="s">
        <v>1</v>
      </c>
      <c r="N427" s="250" t="s">
        <v>40</v>
      </c>
      <c r="O427" s="71"/>
      <c r="P427" s="198">
        <f>O427*H427</f>
        <v>0</v>
      </c>
      <c r="Q427" s="198">
        <v>0</v>
      </c>
      <c r="R427" s="198">
        <f>Q427*H427</f>
        <v>0</v>
      </c>
      <c r="S427" s="198">
        <v>0</v>
      </c>
      <c r="T427" s="199">
        <f>S427*H427</f>
        <v>0</v>
      </c>
      <c r="U427" s="34"/>
      <c r="V427" s="34"/>
      <c r="W427" s="34"/>
      <c r="X427" s="34"/>
      <c r="Y427" s="34"/>
      <c r="Z427" s="34"/>
      <c r="AA427" s="34"/>
      <c r="AB427" s="34"/>
      <c r="AC427" s="34"/>
      <c r="AD427" s="34"/>
      <c r="AE427" s="34"/>
      <c r="AR427" s="200" t="s">
        <v>151</v>
      </c>
      <c r="AT427" s="200" t="s">
        <v>218</v>
      </c>
      <c r="AU427" s="200" t="s">
        <v>85</v>
      </c>
      <c r="AY427" s="17" t="s">
        <v>145</v>
      </c>
      <c r="BE427" s="201">
        <f>IF(N427="základní",J427,0)</f>
        <v>0</v>
      </c>
      <c r="BF427" s="201">
        <f>IF(N427="snížená",J427,0)</f>
        <v>0</v>
      </c>
      <c r="BG427" s="201">
        <f>IF(N427="zákl. přenesená",J427,0)</f>
        <v>0</v>
      </c>
      <c r="BH427" s="201">
        <f>IF(N427="sníž. přenesená",J427,0)</f>
        <v>0</v>
      </c>
      <c r="BI427" s="201">
        <f>IF(N427="nulová",J427,0)</f>
        <v>0</v>
      </c>
      <c r="BJ427" s="17" t="s">
        <v>83</v>
      </c>
      <c r="BK427" s="201">
        <f>ROUND(I427*H427,2)</f>
        <v>0</v>
      </c>
      <c r="BL427" s="17" t="s">
        <v>151</v>
      </c>
      <c r="BM427" s="200" t="s">
        <v>910</v>
      </c>
    </row>
    <row r="428" spans="1:65" s="14" customFormat="1">
      <c r="B428" s="219"/>
      <c r="C428" s="220"/>
      <c r="D428" s="210" t="s">
        <v>191</v>
      </c>
      <c r="E428" s="221" t="s">
        <v>1</v>
      </c>
      <c r="F428" s="222" t="s">
        <v>911</v>
      </c>
      <c r="G428" s="220"/>
      <c r="H428" s="223">
        <v>3323.0810000000001</v>
      </c>
      <c r="I428" s="224"/>
      <c r="J428" s="220"/>
      <c r="K428" s="220"/>
      <c r="L428" s="225"/>
      <c r="M428" s="226"/>
      <c r="N428" s="227"/>
      <c r="O428" s="227"/>
      <c r="P428" s="227"/>
      <c r="Q428" s="227"/>
      <c r="R428" s="227"/>
      <c r="S428" s="227"/>
      <c r="T428" s="228"/>
      <c r="AT428" s="229" t="s">
        <v>191</v>
      </c>
      <c r="AU428" s="229" t="s">
        <v>85</v>
      </c>
      <c r="AV428" s="14" t="s">
        <v>85</v>
      </c>
      <c r="AW428" s="14" t="s">
        <v>32</v>
      </c>
      <c r="AX428" s="14" t="s">
        <v>83</v>
      </c>
      <c r="AY428" s="229" t="s">
        <v>145</v>
      </c>
    </row>
    <row r="429" spans="1:65" s="12" customFormat="1" ht="22.9" customHeight="1">
      <c r="B429" s="171"/>
      <c r="C429" s="172"/>
      <c r="D429" s="173" t="s">
        <v>74</v>
      </c>
      <c r="E429" s="185" t="s">
        <v>912</v>
      </c>
      <c r="F429" s="185" t="s">
        <v>913</v>
      </c>
      <c r="G429" s="172"/>
      <c r="H429" s="172"/>
      <c r="I429" s="175"/>
      <c r="J429" s="186">
        <f>BK429</f>
        <v>0</v>
      </c>
      <c r="K429" s="172"/>
      <c r="L429" s="177"/>
      <c r="M429" s="178"/>
      <c r="N429" s="179"/>
      <c r="O429" s="179"/>
      <c r="P429" s="180">
        <f>P430</f>
        <v>0</v>
      </c>
      <c r="Q429" s="179"/>
      <c r="R429" s="180">
        <f>R430</f>
        <v>0</v>
      </c>
      <c r="S429" s="179"/>
      <c r="T429" s="181">
        <f>T430</f>
        <v>0</v>
      </c>
      <c r="AR429" s="182" t="s">
        <v>83</v>
      </c>
      <c r="AT429" s="183" t="s">
        <v>74</v>
      </c>
      <c r="AU429" s="183" t="s">
        <v>83</v>
      </c>
      <c r="AY429" s="182" t="s">
        <v>145</v>
      </c>
      <c r="BK429" s="184">
        <f>BK430</f>
        <v>0</v>
      </c>
    </row>
    <row r="430" spans="1:65" s="2" customFormat="1" ht="24.2" customHeight="1">
      <c r="A430" s="34"/>
      <c r="B430" s="35"/>
      <c r="C430" s="241" t="s">
        <v>914</v>
      </c>
      <c r="D430" s="241" t="s">
        <v>218</v>
      </c>
      <c r="E430" s="242" t="s">
        <v>915</v>
      </c>
      <c r="F430" s="243" t="s">
        <v>916</v>
      </c>
      <c r="G430" s="244" t="s">
        <v>428</v>
      </c>
      <c r="H430" s="245">
        <v>1586.673</v>
      </c>
      <c r="I430" s="246"/>
      <c r="J430" s="247">
        <f>ROUND(I430*H430,2)</f>
        <v>0</v>
      </c>
      <c r="K430" s="248"/>
      <c r="L430" s="39"/>
      <c r="M430" s="249" t="s">
        <v>1</v>
      </c>
      <c r="N430" s="250" t="s">
        <v>40</v>
      </c>
      <c r="O430" s="71"/>
      <c r="P430" s="198">
        <f>O430*H430</f>
        <v>0</v>
      </c>
      <c r="Q430" s="198">
        <v>0</v>
      </c>
      <c r="R430" s="198">
        <f>Q430*H430</f>
        <v>0</v>
      </c>
      <c r="S430" s="198">
        <v>0</v>
      </c>
      <c r="T430" s="199">
        <f>S430*H430</f>
        <v>0</v>
      </c>
      <c r="U430" s="34"/>
      <c r="V430" s="34"/>
      <c r="W430" s="34"/>
      <c r="X430" s="34"/>
      <c r="Y430" s="34"/>
      <c r="Z430" s="34"/>
      <c r="AA430" s="34"/>
      <c r="AB430" s="34"/>
      <c r="AC430" s="34"/>
      <c r="AD430" s="34"/>
      <c r="AE430" s="34"/>
      <c r="AR430" s="200" t="s">
        <v>151</v>
      </c>
      <c r="AT430" s="200" t="s">
        <v>218</v>
      </c>
      <c r="AU430" s="200" t="s">
        <v>85</v>
      </c>
      <c r="AY430" s="17" t="s">
        <v>145</v>
      </c>
      <c r="BE430" s="201">
        <f>IF(N430="základní",J430,0)</f>
        <v>0</v>
      </c>
      <c r="BF430" s="201">
        <f>IF(N430="snížená",J430,0)</f>
        <v>0</v>
      </c>
      <c r="BG430" s="201">
        <f>IF(N430="zákl. přenesená",J430,0)</f>
        <v>0</v>
      </c>
      <c r="BH430" s="201">
        <f>IF(N430="sníž. přenesená",J430,0)</f>
        <v>0</v>
      </c>
      <c r="BI430" s="201">
        <f>IF(N430="nulová",J430,0)</f>
        <v>0</v>
      </c>
      <c r="BJ430" s="17" t="s">
        <v>83</v>
      </c>
      <c r="BK430" s="201">
        <f>ROUND(I430*H430,2)</f>
        <v>0</v>
      </c>
      <c r="BL430" s="17" t="s">
        <v>151</v>
      </c>
      <c r="BM430" s="200" t="s">
        <v>917</v>
      </c>
    </row>
    <row r="431" spans="1:65" s="12" customFormat="1" ht="25.9" customHeight="1">
      <c r="B431" s="171"/>
      <c r="C431" s="172"/>
      <c r="D431" s="173" t="s">
        <v>74</v>
      </c>
      <c r="E431" s="174" t="s">
        <v>918</v>
      </c>
      <c r="F431" s="174" t="s">
        <v>919</v>
      </c>
      <c r="G431" s="172"/>
      <c r="H431" s="172"/>
      <c r="I431" s="175"/>
      <c r="J431" s="176">
        <f>BK431</f>
        <v>0</v>
      </c>
      <c r="K431" s="172"/>
      <c r="L431" s="177"/>
      <c r="M431" s="178"/>
      <c r="N431" s="179"/>
      <c r="O431" s="179"/>
      <c r="P431" s="180">
        <f>P432+P444+P465</f>
        <v>0</v>
      </c>
      <c r="Q431" s="179"/>
      <c r="R431" s="180">
        <f>R432+R444+R465</f>
        <v>613.54292392000002</v>
      </c>
      <c r="S431" s="179"/>
      <c r="T431" s="181">
        <f>T432+T444+T465</f>
        <v>0.224</v>
      </c>
      <c r="AR431" s="182" t="s">
        <v>85</v>
      </c>
      <c r="AT431" s="183" t="s">
        <v>74</v>
      </c>
      <c r="AU431" s="183" t="s">
        <v>75</v>
      </c>
      <c r="AY431" s="182" t="s">
        <v>145</v>
      </c>
      <c r="BK431" s="184">
        <f>BK432+BK444+BK465</f>
        <v>0</v>
      </c>
    </row>
    <row r="432" spans="1:65" s="12" customFormat="1" ht="22.9" customHeight="1">
      <c r="B432" s="171"/>
      <c r="C432" s="172"/>
      <c r="D432" s="173" t="s">
        <v>74</v>
      </c>
      <c r="E432" s="185" t="s">
        <v>920</v>
      </c>
      <c r="F432" s="185" t="s">
        <v>921</v>
      </c>
      <c r="G432" s="172"/>
      <c r="H432" s="172"/>
      <c r="I432" s="175"/>
      <c r="J432" s="186">
        <f>BK432</f>
        <v>0</v>
      </c>
      <c r="K432" s="172"/>
      <c r="L432" s="177"/>
      <c r="M432" s="178"/>
      <c r="N432" s="179"/>
      <c r="O432" s="179"/>
      <c r="P432" s="180">
        <f>SUM(P433:P443)</f>
        <v>0</v>
      </c>
      <c r="Q432" s="179"/>
      <c r="R432" s="180">
        <f>SUM(R433:R443)</f>
        <v>1.3275899999999998</v>
      </c>
      <c r="S432" s="179"/>
      <c r="T432" s="181">
        <f>SUM(T433:T443)</f>
        <v>0</v>
      </c>
      <c r="AR432" s="182" t="s">
        <v>85</v>
      </c>
      <c r="AT432" s="183" t="s">
        <v>74</v>
      </c>
      <c r="AU432" s="183" t="s">
        <v>83</v>
      </c>
      <c r="AY432" s="182" t="s">
        <v>145</v>
      </c>
      <c r="BK432" s="184">
        <f>SUM(BK433:BK443)</f>
        <v>0</v>
      </c>
    </row>
    <row r="433" spans="1:65" s="2" customFormat="1" ht="24.2" customHeight="1">
      <c r="A433" s="34"/>
      <c r="B433" s="35"/>
      <c r="C433" s="241" t="s">
        <v>922</v>
      </c>
      <c r="D433" s="241" t="s">
        <v>218</v>
      </c>
      <c r="E433" s="242" t="s">
        <v>923</v>
      </c>
      <c r="F433" s="243" t="s">
        <v>924</v>
      </c>
      <c r="G433" s="244" t="s">
        <v>232</v>
      </c>
      <c r="H433" s="245">
        <v>268.2</v>
      </c>
      <c r="I433" s="246"/>
      <c r="J433" s="247">
        <f>ROUND(I433*H433,2)</f>
        <v>0</v>
      </c>
      <c r="K433" s="248"/>
      <c r="L433" s="39"/>
      <c r="M433" s="249" t="s">
        <v>1</v>
      </c>
      <c r="N433" s="250" t="s">
        <v>40</v>
      </c>
      <c r="O433" s="71"/>
      <c r="P433" s="198">
        <f>O433*H433</f>
        <v>0</v>
      </c>
      <c r="Q433" s="198">
        <v>0</v>
      </c>
      <c r="R433" s="198">
        <f>Q433*H433</f>
        <v>0</v>
      </c>
      <c r="S433" s="198">
        <v>0</v>
      </c>
      <c r="T433" s="199">
        <f>S433*H433</f>
        <v>0</v>
      </c>
      <c r="U433" s="34"/>
      <c r="V433" s="34"/>
      <c r="W433" s="34"/>
      <c r="X433" s="34"/>
      <c r="Y433" s="34"/>
      <c r="Z433" s="34"/>
      <c r="AA433" s="34"/>
      <c r="AB433" s="34"/>
      <c r="AC433" s="34"/>
      <c r="AD433" s="34"/>
      <c r="AE433" s="34"/>
      <c r="AR433" s="200" t="s">
        <v>227</v>
      </c>
      <c r="AT433" s="200" t="s">
        <v>218</v>
      </c>
      <c r="AU433" s="200" t="s">
        <v>85</v>
      </c>
      <c r="AY433" s="17" t="s">
        <v>145</v>
      </c>
      <c r="BE433" s="201">
        <f>IF(N433="základní",J433,0)</f>
        <v>0</v>
      </c>
      <c r="BF433" s="201">
        <f>IF(N433="snížená",J433,0)</f>
        <v>0</v>
      </c>
      <c r="BG433" s="201">
        <f>IF(N433="zákl. přenesená",J433,0)</f>
        <v>0</v>
      </c>
      <c r="BH433" s="201">
        <f>IF(N433="sníž. přenesená",J433,0)</f>
        <v>0</v>
      </c>
      <c r="BI433" s="201">
        <f>IF(N433="nulová",J433,0)</f>
        <v>0</v>
      </c>
      <c r="BJ433" s="17" t="s">
        <v>83</v>
      </c>
      <c r="BK433" s="201">
        <f>ROUND(I433*H433,2)</f>
        <v>0</v>
      </c>
      <c r="BL433" s="17" t="s">
        <v>227</v>
      </c>
      <c r="BM433" s="200" t="s">
        <v>925</v>
      </c>
    </row>
    <row r="434" spans="1:65" s="14" customFormat="1">
      <c r="B434" s="219"/>
      <c r="C434" s="220"/>
      <c r="D434" s="210" t="s">
        <v>191</v>
      </c>
      <c r="E434" s="221" t="s">
        <v>1</v>
      </c>
      <c r="F434" s="222" t="s">
        <v>279</v>
      </c>
      <c r="G434" s="220"/>
      <c r="H434" s="223">
        <v>268.2</v>
      </c>
      <c r="I434" s="224"/>
      <c r="J434" s="220"/>
      <c r="K434" s="220"/>
      <c r="L434" s="225"/>
      <c r="M434" s="226"/>
      <c r="N434" s="227"/>
      <c r="O434" s="227"/>
      <c r="P434" s="227"/>
      <c r="Q434" s="227"/>
      <c r="R434" s="227"/>
      <c r="S434" s="227"/>
      <c r="T434" s="228"/>
      <c r="AT434" s="229" t="s">
        <v>191</v>
      </c>
      <c r="AU434" s="229" t="s">
        <v>85</v>
      </c>
      <c r="AV434" s="14" t="s">
        <v>85</v>
      </c>
      <c r="AW434" s="14" t="s">
        <v>32</v>
      </c>
      <c r="AX434" s="14" t="s">
        <v>83</v>
      </c>
      <c r="AY434" s="229" t="s">
        <v>145</v>
      </c>
    </row>
    <row r="435" spans="1:65" s="2" customFormat="1" ht="24.2" customHeight="1">
      <c r="A435" s="34"/>
      <c r="B435" s="35"/>
      <c r="C435" s="241" t="s">
        <v>926</v>
      </c>
      <c r="D435" s="241" t="s">
        <v>218</v>
      </c>
      <c r="E435" s="242" t="s">
        <v>927</v>
      </c>
      <c r="F435" s="243" t="s">
        <v>928</v>
      </c>
      <c r="G435" s="244" t="s">
        <v>232</v>
      </c>
      <c r="H435" s="245">
        <v>268.2</v>
      </c>
      <c r="I435" s="246"/>
      <c r="J435" s="247">
        <f>ROUND(I435*H435,2)</f>
        <v>0</v>
      </c>
      <c r="K435" s="248"/>
      <c r="L435" s="39"/>
      <c r="M435" s="249" t="s">
        <v>1</v>
      </c>
      <c r="N435" s="250" t="s">
        <v>40</v>
      </c>
      <c r="O435" s="71"/>
      <c r="P435" s="198">
        <f>O435*H435</f>
        <v>0</v>
      </c>
      <c r="Q435" s="198">
        <v>0</v>
      </c>
      <c r="R435" s="198">
        <f>Q435*H435</f>
        <v>0</v>
      </c>
      <c r="S435" s="198">
        <v>0</v>
      </c>
      <c r="T435" s="199">
        <f>S435*H435</f>
        <v>0</v>
      </c>
      <c r="U435" s="34"/>
      <c r="V435" s="34"/>
      <c r="W435" s="34"/>
      <c r="X435" s="34"/>
      <c r="Y435" s="34"/>
      <c r="Z435" s="34"/>
      <c r="AA435" s="34"/>
      <c r="AB435" s="34"/>
      <c r="AC435" s="34"/>
      <c r="AD435" s="34"/>
      <c r="AE435" s="34"/>
      <c r="AR435" s="200" t="s">
        <v>227</v>
      </c>
      <c r="AT435" s="200" t="s">
        <v>218</v>
      </c>
      <c r="AU435" s="200" t="s">
        <v>85</v>
      </c>
      <c r="AY435" s="17" t="s">
        <v>145</v>
      </c>
      <c r="BE435" s="201">
        <f>IF(N435="základní",J435,0)</f>
        <v>0</v>
      </c>
      <c r="BF435" s="201">
        <f>IF(N435="snížená",J435,0)</f>
        <v>0</v>
      </c>
      <c r="BG435" s="201">
        <f>IF(N435="zákl. přenesená",J435,0)</f>
        <v>0</v>
      </c>
      <c r="BH435" s="201">
        <f>IF(N435="sníž. přenesená",J435,0)</f>
        <v>0</v>
      </c>
      <c r="BI435" s="201">
        <f>IF(N435="nulová",J435,0)</f>
        <v>0</v>
      </c>
      <c r="BJ435" s="17" t="s">
        <v>83</v>
      </c>
      <c r="BK435" s="201">
        <f>ROUND(I435*H435,2)</f>
        <v>0</v>
      </c>
      <c r="BL435" s="17" t="s">
        <v>227</v>
      </c>
      <c r="BM435" s="200" t="s">
        <v>929</v>
      </c>
    </row>
    <row r="436" spans="1:65" s="13" customFormat="1">
      <c r="B436" s="208"/>
      <c r="C436" s="209"/>
      <c r="D436" s="210" t="s">
        <v>191</v>
      </c>
      <c r="E436" s="211" t="s">
        <v>1</v>
      </c>
      <c r="F436" s="212" t="s">
        <v>930</v>
      </c>
      <c r="G436" s="209"/>
      <c r="H436" s="211" t="s">
        <v>1</v>
      </c>
      <c r="I436" s="213"/>
      <c r="J436" s="209"/>
      <c r="K436" s="209"/>
      <c r="L436" s="214"/>
      <c r="M436" s="215"/>
      <c r="N436" s="216"/>
      <c r="O436" s="216"/>
      <c r="P436" s="216"/>
      <c r="Q436" s="216"/>
      <c r="R436" s="216"/>
      <c r="S436" s="216"/>
      <c r="T436" s="217"/>
      <c r="AT436" s="218" t="s">
        <v>191</v>
      </c>
      <c r="AU436" s="218" t="s">
        <v>85</v>
      </c>
      <c r="AV436" s="13" t="s">
        <v>83</v>
      </c>
      <c r="AW436" s="13" t="s">
        <v>32</v>
      </c>
      <c r="AX436" s="13" t="s">
        <v>75</v>
      </c>
      <c r="AY436" s="218" t="s">
        <v>145</v>
      </c>
    </row>
    <row r="437" spans="1:65" s="14" customFormat="1">
      <c r="B437" s="219"/>
      <c r="C437" s="220"/>
      <c r="D437" s="210" t="s">
        <v>191</v>
      </c>
      <c r="E437" s="221" t="s">
        <v>279</v>
      </c>
      <c r="F437" s="222" t="s">
        <v>931</v>
      </c>
      <c r="G437" s="220"/>
      <c r="H437" s="223">
        <v>268.2</v>
      </c>
      <c r="I437" s="224"/>
      <c r="J437" s="220"/>
      <c r="K437" s="220"/>
      <c r="L437" s="225"/>
      <c r="M437" s="226"/>
      <c r="N437" s="227"/>
      <c r="O437" s="227"/>
      <c r="P437" s="227"/>
      <c r="Q437" s="227"/>
      <c r="R437" s="227"/>
      <c r="S437" s="227"/>
      <c r="T437" s="228"/>
      <c r="AT437" s="229" t="s">
        <v>191</v>
      </c>
      <c r="AU437" s="229" t="s">
        <v>85</v>
      </c>
      <c r="AV437" s="14" t="s">
        <v>85</v>
      </c>
      <c r="AW437" s="14" t="s">
        <v>32</v>
      </c>
      <c r="AX437" s="14" t="s">
        <v>83</v>
      </c>
      <c r="AY437" s="229" t="s">
        <v>145</v>
      </c>
    </row>
    <row r="438" spans="1:65" s="2" customFormat="1" ht="14.45" customHeight="1">
      <c r="A438" s="34"/>
      <c r="B438" s="35"/>
      <c r="C438" s="187" t="s">
        <v>932</v>
      </c>
      <c r="D438" s="187" t="s">
        <v>147</v>
      </c>
      <c r="E438" s="188" t="s">
        <v>933</v>
      </c>
      <c r="F438" s="189" t="s">
        <v>934</v>
      </c>
      <c r="G438" s="190" t="s">
        <v>232</v>
      </c>
      <c r="H438" s="191">
        <v>295.02</v>
      </c>
      <c r="I438" s="192"/>
      <c r="J438" s="193">
        <f>ROUND(I438*H438,2)</f>
        <v>0</v>
      </c>
      <c r="K438" s="194"/>
      <c r="L438" s="195"/>
      <c r="M438" s="196" t="s">
        <v>1</v>
      </c>
      <c r="N438" s="197" t="s">
        <v>40</v>
      </c>
      <c r="O438" s="71"/>
      <c r="P438" s="198">
        <f>O438*H438</f>
        <v>0</v>
      </c>
      <c r="Q438" s="198">
        <v>4.4999999999999997E-3</v>
      </c>
      <c r="R438" s="198">
        <f>Q438*H438</f>
        <v>1.3275899999999998</v>
      </c>
      <c r="S438" s="198">
        <v>0</v>
      </c>
      <c r="T438" s="199">
        <f>S438*H438</f>
        <v>0</v>
      </c>
      <c r="U438" s="34"/>
      <c r="V438" s="34"/>
      <c r="W438" s="34"/>
      <c r="X438" s="34"/>
      <c r="Y438" s="34"/>
      <c r="Z438" s="34"/>
      <c r="AA438" s="34"/>
      <c r="AB438" s="34"/>
      <c r="AC438" s="34"/>
      <c r="AD438" s="34"/>
      <c r="AE438" s="34"/>
      <c r="AR438" s="200" t="s">
        <v>421</v>
      </c>
      <c r="AT438" s="200" t="s">
        <v>147</v>
      </c>
      <c r="AU438" s="200" t="s">
        <v>85</v>
      </c>
      <c r="AY438" s="17" t="s">
        <v>145</v>
      </c>
      <c r="BE438" s="201">
        <f>IF(N438="základní",J438,0)</f>
        <v>0</v>
      </c>
      <c r="BF438" s="201">
        <f>IF(N438="snížená",J438,0)</f>
        <v>0</v>
      </c>
      <c r="BG438" s="201">
        <f>IF(N438="zákl. přenesená",J438,0)</f>
        <v>0</v>
      </c>
      <c r="BH438" s="201">
        <f>IF(N438="sníž. přenesená",J438,0)</f>
        <v>0</v>
      </c>
      <c r="BI438" s="201">
        <f>IF(N438="nulová",J438,0)</f>
        <v>0</v>
      </c>
      <c r="BJ438" s="17" t="s">
        <v>83</v>
      </c>
      <c r="BK438" s="201">
        <f>ROUND(I438*H438,2)</f>
        <v>0</v>
      </c>
      <c r="BL438" s="17" t="s">
        <v>227</v>
      </c>
      <c r="BM438" s="200" t="s">
        <v>935</v>
      </c>
    </row>
    <row r="439" spans="1:65" s="13" customFormat="1">
      <c r="B439" s="208"/>
      <c r="C439" s="209"/>
      <c r="D439" s="210" t="s">
        <v>191</v>
      </c>
      <c r="E439" s="211" t="s">
        <v>1</v>
      </c>
      <c r="F439" s="212" t="s">
        <v>936</v>
      </c>
      <c r="G439" s="209"/>
      <c r="H439" s="211" t="s">
        <v>1</v>
      </c>
      <c r="I439" s="213"/>
      <c r="J439" s="209"/>
      <c r="K439" s="209"/>
      <c r="L439" s="214"/>
      <c r="M439" s="215"/>
      <c r="N439" s="216"/>
      <c r="O439" s="216"/>
      <c r="P439" s="216"/>
      <c r="Q439" s="216"/>
      <c r="R439" s="216"/>
      <c r="S439" s="216"/>
      <c r="T439" s="217"/>
      <c r="AT439" s="218" t="s">
        <v>191</v>
      </c>
      <c r="AU439" s="218" t="s">
        <v>85</v>
      </c>
      <c r="AV439" s="13" t="s">
        <v>83</v>
      </c>
      <c r="AW439" s="13" t="s">
        <v>32</v>
      </c>
      <c r="AX439" s="13" t="s">
        <v>75</v>
      </c>
      <c r="AY439" s="218" t="s">
        <v>145</v>
      </c>
    </row>
    <row r="440" spans="1:65" s="14" customFormat="1">
      <c r="B440" s="219"/>
      <c r="C440" s="220"/>
      <c r="D440" s="210" t="s">
        <v>191</v>
      </c>
      <c r="E440" s="221" t="s">
        <v>1</v>
      </c>
      <c r="F440" s="222" t="s">
        <v>279</v>
      </c>
      <c r="G440" s="220"/>
      <c r="H440" s="223">
        <v>268.2</v>
      </c>
      <c r="I440" s="224"/>
      <c r="J440" s="220"/>
      <c r="K440" s="220"/>
      <c r="L440" s="225"/>
      <c r="M440" s="226"/>
      <c r="N440" s="227"/>
      <c r="O440" s="227"/>
      <c r="P440" s="227"/>
      <c r="Q440" s="227"/>
      <c r="R440" s="227"/>
      <c r="S440" s="227"/>
      <c r="T440" s="228"/>
      <c r="AT440" s="229" t="s">
        <v>191</v>
      </c>
      <c r="AU440" s="229" t="s">
        <v>85</v>
      </c>
      <c r="AV440" s="14" t="s">
        <v>85</v>
      </c>
      <c r="AW440" s="14" t="s">
        <v>32</v>
      </c>
      <c r="AX440" s="14" t="s">
        <v>83</v>
      </c>
      <c r="AY440" s="229" t="s">
        <v>145</v>
      </c>
    </row>
    <row r="441" spans="1:65" s="14" customFormat="1">
      <c r="B441" s="219"/>
      <c r="C441" s="220"/>
      <c r="D441" s="210" t="s">
        <v>191</v>
      </c>
      <c r="E441" s="220"/>
      <c r="F441" s="222" t="s">
        <v>937</v>
      </c>
      <c r="G441" s="220"/>
      <c r="H441" s="223">
        <v>295.02</v>
      </c>
      <c r="I441" s="224"/>
      <c r="J441" s="220"/>
      <c r="K441" s="220"/>
      <c r="L441" s="225"/>
      <c r="M441" s="226"/>
      <c r="N441" s="227"/>
      <c r="O441" s="227"/>
      <c r="P441" s="227"/>
      <c r="Q441" s="227"/>
      <c r="R441" s="227"/>
      <c r="S441" s="227"/>
      <c r="T441" s="228"/>
      <c r="AT441" s="229" t="s">
        <v>191</v>
      </c>
      <c r="AU441" s="229" t="s">
        <v>85</v>
      </c>
      <c r="AV441" s="14" t="s">
        <v>85</v>
      </c>
      <c r="AW441" s="14" t="s">
        <v>4</v>
      </c>
      <c r="AX441" s="14" t="s">
        <v>83</v>
      </c>
      <c r="AY441" s="229" t="s">
        <v>145</v>
      </c>
    </row>
    <row r="442" spans="1:65" s="2" customFormat="1" ht="14.45" customHeight="1">
      <c r="A442" s="34"/>
      <c r="B442" s="35"/>
      <c r="C442" s="187" t="s">
        <v>938</v>
      </c>
      <c r="D442" s="187" t="s">
        <v>147</v>
      </c>
      <c r="E442" s="188" t="s">
        <v>939</v>
      </c>
      <c r="F442" s="189" t="s">
        <v>940</v>
      </c>
      <c r="G442" s="190" t="s">
        <v>159</v>
      </c>
      <c r="H442" s="191">
        <v>13.41</v>
      </c>
      <c r="I442" s="192"/>
      <c r="J442" s="193">
        <f>ROUND(I442*H442,2)</f>
        <v>0</v>
      </c>
      <c r="K442" s="194"/>
      <c r="L442" s="195"/>
      <c r="M442" s="196" t="s">
        <v>1</v>
      </c>
      <c r="N442" s="197" t="s">
        <v>40</v>
      </c>
      <c r="O442" s="71"/>
      <c r="P442" s="198">
        <f>O442*H442</f>
        <v>0</v>
      </c>
      <c r="Q442" s="198">
        <v>0</v>
      </c>
      <c r="R442" s="198">
        <f>Q442*H442</f>
        <v>0</v>
      </c>
      <c r="S442" s="198">
        <v>0</v>
      </c>
      <c r="T442" s="199">
        <f>S442*H442</f>
        <v>0</v>
      </c>
      <c r="U442" s="34"/>
      <c r="V442" s="34"/>
      <c r="W442" s="34"/>
      <c r="X442" s="34"/>
      <c r="Y442" s="34"/>
      <c r="Z442" s="34"/>
      <c r="AA442" s="34"/>
      <c r="AB442" s="34"/>
      <c r="AC442" s="34"/>
      <c r="AD442" s="34"/>
      <c r="AE442" s="34"/>
      <c r="AR442" s="200" t="s">
        <v>421</v>
      </c>
      <c r="AT442" s="200" t="s">
        <v>147</v>
      </c>
      <c r="AU442" s="200" t="s">
        <v>85</v>
      </c>
      <c r="AY442" s="17" t="s">
        <v>145</v>
      </c>
      <c r="BE442" s="201">
        <f>IF(N442="základní",J442,0)</f>
        <v>0</v>
      </c>
      <c r="BF442" s="201">
        <f>IF(N442="snížená",J442,0)</f>
        <v>0</v>
      </c>
      <c r="BG442" s="201">
        <f>IF(N442="zákl. přenesená",J442,0)</f>
        <v>0</v>
      </c>
      <c r="BH442" s="201">
        <f>IF(N442="sníž. přenesená",J442,0)</f>
        <v>0</v>
      </c>
      <c r="BI442" s="201">
        <f>IF(N442="nulová",J442,0)</f>
        <v>0</v>
      </c>
      <c r="BJ442" s="17" t="s">
        <v>83</v>
      </c>
      <c r="BK442" s="201">
        <f>ROUND(I442*H442,2)</f>
        <v>0</v>
      </c>
      <c r="BL442" s="17" t="s">
        <v>227</v>
      </c>
      <c r="BM442" s="200" t="s">
        <v>941</v>
      </c>
    </row>
    <row r="443" spans="1:65" s="14" customFormat="1">
      <c r="B443" s="219"/>
      <c r="C443" s="220"/>
      <c r="D443" s="210" t="s">
        <v>191</v>
      </c>
      <c r="E443" s="221" t="s">
        <v>1</v>
      </c>
      <c r="F443" s="222" t="s">
        <v>942</v>
      </c>
      <c r="G443" s="220"/>
      <c r="H443" s="223">
        <v>13.41</v>
      </c>
      <c r="I443" s="224"/>
      <c r="J443" s="220"/>
      <c r="K443" s="220"/>
      <c r="L443" s="225"/>
      <c r="M443" s="226"/>
      <c r="N443" s="227"/>
      <c r="O443" s="227"/>
      <c r="P443" s="227"/>
      <c r="Q443" s="227"/>
      <c r="R443" s="227"/>
      <c r="S443" s="227"/>
      <c r="T443" s="228"/>
      <c r="AT443" s="229" t="s">
        <v>191</v>
      </c>
      <c r="AU443" s="229" t="s">
        <v>85</v>
      </c>
      <c r="AV443" s="14" t="s">
        <v>85</v>
      </c>
      <c r="AW443" s="14" t="s">
        <v>32</v>
      </c>
      <c r="AX443" s="14" t="s">
        <v>83</v>
      </c>
      <c r="AY443" s="229" t="s">
        <v>145</v>
      </c>
    </row>
    <row r="444" spans="1:65" s="12" customFormat="1" ht="22.9" customHeight="1">
      <c r="B444" s="171"/>
      <c r="C444" s="172"/>
      <c r="D444" s="173" t="s">
        <v>74</v>
      </c>
      <c r="E444" s="185" t="s">
        <v>943</v>
      </c>
      <c r="F444" s="185" t="s">
        <v>944</v>
      </c>
      <c r="G444" s="172"/>
      <c r="H444" s="172"/>
      <c r="I444" s="175"/>
      <c r="J444" s="186">
        <f>BK444</f>
        <v>0</v>
      </c>
      <c r="K444" s="172"/>
      <c r="L444" s="177"/>
      <c r="M444" s="178"/>
      <c r="N444" s="179"/>
      <c r="O444" s="179"/>
      <c r="P444" s="180">
        <f>SUM(P445:P464)</f>
        <v>0</v>
      </c>
      <c r="Q444" s="179"/>
      <c r="R444" s="180">
        <f>SUM(R445:R464)</f>
        <v>7.1333919999999981E-2</v>
      </c>
      <c r="S444" s="179"/>
      <c r="T444" s="181">
        <f>SUM(T445:T464)</f>
        <v>0</v>
      </c>
      <c r="AR444" s="182" t="s">
        <v>85</v>
      </c>
      <c r="AT444" s="183" t="s">
        <v>74</v>
      </c>
      <c r="AU444" s="183" t="s">
        <v>83</v>
      </c>
      <c r="AY444" s="182" t="s">
        <v>145</v>
      </c>
      <c r="BK444" s="184">
        <f>SUM(BK445:BK464)</f>
        <v>0</v>
      </c>
    </row>
    <row r="445" spans="1:65" s="2" customFormat="1" ht="14.45" customHeight="1">
      <c r="A445" s="34"/>
      <c r="B445" s="35"/>
      <c r="C445" s="241" t="s">
        <v>945</v>
      </c>
      <c r="D445" s="241" t="s">
        <v>218</v>
      </c>
      <c r="E445" s="242" t="s">
        <v>946</v>
      </c>
      <c r="F445" s="243" t="s">
        <v>947</v>
      </c>
      <c r="G445" s="244" t="s">
        <v>232</v>
      </c>
      <c r="H445" s="245">
        <v>2.6560000000000001</v>
      </c>
      <c r="I445" s="246"/>
      <c r="J445" s="247">
        <f>ROUND(I445*H445,2)</f>
        <v>0</v>
      </c>
      <c r="K445" s="248"/>
      <c r="L445" s="39"/>
      <c r="M445" s="249" t="s">
        <v>1</v>
      </c>
      <c r="N445" s="250" t="s">
        <v>40</v>
      </c>
      <c r="O445" s="71"/>
      <c r="P445" s="198">
        <f>O445*H445</f>
        <v>0</v>
      </c>
      <c r="Q445" s="198">
        <v>0</v>
      </c>
      <c r="R445" s="198">
        <f>Q445*H445</f>
        <v>0</v>
      </c>
      <c r="S445" s="198">
        <v>0</v>
      </c>
      <c r="T445" s="199">
        <f>S445*H445</f>
        <v>0</v>
      </c>
      <c r="U445" s="34"/>
      <c r="V445" s="34"/>
      <c r="W445" s="34"/>
      <c r="X445" s="34"/>
      <c r="Y445" s="34"/>
      <c r="Z445" s="34"/>
      <c r="AA445" s="34"/>
      <c r="AB445" s="34"/>
      <c r="AC445" s="34"/>
      <c r="AD445" s="34"/>
      <c r="AE445" s="34"/>
      <c r="AR445" s="200" t="s">
        <v>227</v>
      </c>
      <c r="AT445" s="200" t="s">
        <v>218</v>
      </c>
      <c r="AU445" s="200" t="s">
        <v>85</v>
      </c>
      <c r="AY445" s="17" t="s">
        <v>145</v>
      </c>
      <c r="BE445" s="201">
        <f>IF(N445="základní",J445,0)</f>
        <v>0</v>
      </c>
      <c r="BF445" s="201">
        <f>IF(N445="snížená",J445,0)</f>
        <v>0</v>
      </c>
      <c r="BG445" s="201">
        <f>IF(N445="zákl. přenesená",J445,0)</f>
        <v>0</v>
      </c>
      <c r="BH445" s="201">
        <f>IF(N445="sníž. přenesená",J445,0)</f>
        <v>0</v>
      </c>
      <c r="BI445" s="201">
        <f>IF(N445="nulová",J445,0)</f>
        <v>0</v>
      </c>
      <c r="BJ445" s="17" t="s">
        <v>83</v>
      </c>
      <c r="BK445" s="201">
        <f>ROUND(I445*H445,2)</f>
        <v>0</v>
      </c>
      <c r="BL445" s="17" t="s">
        <v>227</v>
      </c>
      <c r="BM445" s="200" t="s">
        <v>948</v>
      </c>
    </row>
    <row r="446" spans="1:65" s="13" customFormat="1">
      <c r="B446" s="208"/>
      <c r="C446" s="209"/>
      <c r="D446" s="210" t="s">
        <v>191</v>
      </c>
      <c r="E446" s="211" t="s">
        <v>1</v>
      </c>
      <c r="F446" s="212" t="s">
        <v>949</v>
      </c>
      <c r="G446" s="209"/>
      <c r="H446" s="211" t="s">
        <v>1</v>
      </c>
      <c r="I446" s="213"/>
      <c r="J446" s="209"/>
      <c r="K446" s="209"/>
      <c r="L446" s="214"/>
      <c r="M446" s="215"/>
      <c r="N446" s="216"/>
      <c r="O446" s="216"/>
      <c r="P446" s="216"/>
      <c r="Q446" s="216"/>
      <c r="R446" s="216"/>
      <c r="S446" s="216"/>
      <c r="T446" s="217"/>
      <c r="AT446" s="218" t="s">
        <v>191</v>
      </c>
      <c r="AU446" s="218" t="s">
        <v>85</v>
      </c>
      <c r="AV446" s="13" t="s">
        <v>83</v>
      </c>
      <c r="AW446" s="13" t="s">
        <v>32</v>
      </c>
      <c r="AX446" s="13" t="s">
        <v>75</v>
      </c>
      <c r="AY446" s="218" t="s">
        <v>145</v>
      </c>
    </row>
    <row r="447" spans="1:65" s="13" customFormat="1">
      <c r="B447" s="208"/>
      <c r="C447" s="209"/>
      <c r="D447" s="210" t="s">
        <v>191</v>
      </c>
      <c r="E447" s="211" t="s">
        <v>1</v>
      </c>
      <c r="F447" s="212" t="s">
        <v>950</v>
      </c>
      <c r="G447" s="209"/>
      <c r="H447" s="211" t="s">
        <v>1</v>
      </c>
      <c r="I447" s="213"/>
      <c r="J447" s="209"/>
      <c r="K447" s="209"/>
      <c r="L447" s="214"/>
      <c r="M447" s="215"/>
      <c r="N447" s="216"/>
      <c r="O447" s="216"/>
      <c r="P447" s="216"/>
      <c r="Q447" s="216"/>
      <c r="R447" s="216"/>
      <c r="S447" s="216"/>
      <c r="T447" s="217"/>
      <c r="AT447" s="218" t="s">
        <v>191</v>
      </c>
      <c r="AU447" s="218" t="s">
        <v>85</v>
      </c>
      <c r="AV447" s="13" t="s">
        <v>83</v>
      </c>
      <c r="AW447" s="13" t="s">
        <v>32</v>
      </c>
      <c r="AX447" s="13" t="s">
        <v>75</v>
      </c>
      <c r="AY447" s="218" t="s">
        <v>145</v>
      </c>
    </row>
    <row r="448" spans="1:65" s="14" customFormat="1">
      <c r="B448" s="219"/>
      <c r="C448" s="220"/>
      <c r="D448" s="210" t="s">
        <v>191</v>
      </c>
      <c r="E448" s="221" t="s">
        <v>281</v>
      </c>
      <c r="F448" s="222" t="s">
        <v>951</v>
      </c>
      <c r="G448" s="220"/>
      <c r="H448" s="223">
        <v>2.6560000000000001</v>
      </c>
      <c r="I448" s="224"/>
      <c r="J448" s="220"/>
      <c r="K448" s="220"/>
      <c r="L448" s="225"/>
      <c r="M448" s="226"/>
      <c r="N448" s="227"/>
      <c r="O448" s="227"/>
      <c r="P448" s="227"/>
      <c r="Q448" s="227"/>
      <c r="R448" s="227"/>
      <c r="S448" s="227"/>
      <c r="T448" s="228"/>
      <c r="AT448" s="229" t="s">
        <v>191</v>
      </c>
      <c r="AU448" s="229" t="s">
        <v>85</v>
      </c>
      <c r="AV448" s="14" t="s">
        <v>85</v>
      </c>
      <c r="AW448" s="14" t="s">
        <v>32</v>
      </c>
      <c r="AX448" s="14" t="s">
        <v>83</v>
      </c>
      <c r="AY448" s="229" t="s">
        <v>145</v>
      </c>
    </row>
    <row r="449" spans="1:65" s="2" customFormat="1" ht="14.45" customHeight="1">
      <c r="A449" s="34"/>
      <c r="B449" s="35"/>
      <c r="C449" s="187" t="s">
        <v>952</v>
      </c>
      <c r="D449" s="187" t="s">
        <v>147</v>
      </c>
      <c r="E449" s="188" t="s">
        <v>953</v>
      </c>
      <c r="F449" s="189" t="s">
        <v>954</v>
      </c>
      <c r="G449" s="190" t="s">
        <v>241</v>
      </c>
      <c r="H449" s="191">
        <v>0.13300000000000001</v>
      </c>
      <c r="I449" s="192"/>
      <c r="J449" s="193">
        <f>ROUND(I449*H449,2)</f>
        <v>0</v>
      </c>
      <c r="K449" s="194"/>
      <c r="L449" s="195"/>
      <c r="M449" s="196" t="s">
        <v>1</v>
      </c>
      <c r="N449" s="197" t="s">
        <v>40</v>
      </c>
      <c r="O449" s="71"/>
      <c r="P449" s="198">
        <f>O449*H449</f>
        <v>0</v>
      </c>
      <c r="Q449" s="198">
        <v>0.5</v>
      </c>
      <c r="R449" s="198">
        <f>Q449*H449</f>
        <v>6.6500000000000004E-2</v>
      </c>
      <c r="S449" s="198">
        <v>0</v>
      </c>
      <c r="T449" s="199">
        <f>S449*H449</f>
        <v>0</v>
      </c>
      <c r="U449" s="34"/>
      <c r="V449" s="34"/>
      <c r="W449" s="34"/>
      <c r="X449" s="34"/>
      <c r="Y449" s="34"/>
      <c r="Z449" s="34"/>
      <c r="AA449" s="34"/>
      <c r="AB449" s="34"/>
      <c r="AC449" s="34"/>
      <c r="AD449" s="34"/>
      <c r="AE449" s="34"/>
      <c r="AR449" s="200" t="s">
        <v>421</v>
      </c>
      <c r="AT449" s="200" t="s">
        <v>147</v>
      </c>
      <c r="AU449" s="200" t="s">
        <v>85</v>
      </c>
      <c r="AY449" s="17" t="s">
        <v>145</v>
      </c>
      <c r="BE449" s="201">
        <f>IF(N449="základní",J449,0)</f>
        <v>0</v>
      </c>
      <c r="BF449" s="201">
        <f>IF(N449="snížená",J449,0)</f>
        <v>0</v>
      </c>
      <c r="BG449" s="201">
        <f>IF(N449="zákl. přenesená",J449,0)</f>
        <v>0</v>
      </c>
      <c r="BH449" s="201">
        <f>IF(N449="sníž. přenesená",J449,0)</f>
        <v>0</v>
      </c>
      <c r="BI449" s="201">
        <f>IF(N449="nulová",J449,0)</f>
        <v>0</v>
      </c>
      <c r="BJ449" s="17" t="s">
        <v>83</v>
      </c>
      <c r="BK449" s="201">
        <f>ROUND(I449*H449,2)</f>
        <v>0</v>
      </c>
      <c r="BL449" s="17" t="s">
        <v>227</v>
      </c>
      <c r="BM449" s="200" t="s">
        <v>955</v>
      </c>
    </row>
    <row r="450" spans="1:65" s="14" customFormat="1">
      <c r="B450" s="219"/>
      <c r="C450" s="220"/>
      <c r="D450" s="210" t="s">
        <v>191</v>
      </c>
      <c r="E450" s="221" t="s">
        <v>1</v>
      </c>
      <c r="F450" s="222" t="s">
        <v>956</v>
      </c>
      <c r="G450" s="220"/>
      <c r="H450" s="223">
        <v>0.13300000000000001</v>
      </c>
      <c r="I450" s="224"/>
      <c r="J450" s="220"/>
      <c r="K450" s="220"/>
      <c r="L450" s="225"/>
      <c r="M450" s="226"/>
      <c r="N450" s="227"/>
      <c r="O450" s="227"/>
      <c r="P450" s="227"/>
      <c r="Q450" s="227"/>
      <c r="R450" s="227"/>
      <c r="S450" s="227"/>
      <c r="T450" s="228"/>
      <c r="AT450" s="229" t="s">
        <v>191</v>
      </c>
      <c r="AU450" s="229" t="s">
        <v>85</v>
      </c>
      <c r="AV450" s="14" t="s">
        <v>85</v>
      </c>
      <c r="AW450" s="14" t="s">
        <v>32</v>
      </c>
      <c r="AX450" s="14" t="s">
        <v>83</v>
      </c>
      <c r="AY450" s="229" t="s">
        <v>145</v>
      </c>
    </row>
    <row r="451" spans="1:65" s="2" customFormat="1" ht="24.2" customHeight="1">
      <c r="A451" s="34"/>
      <c r="B451" s="35"/>
      <c r="C451" s="241" t="s">
        <v>957</v>
      </c>
      <c r="D451" s="241" t="s">
        <v>218</v>
      </c>
      <c r="E451" s="242" t="s">
        <v>958</v>
      </c>
      <c r="F451" s="243" t="s">
        <v>959</v>
      </c>
      <c r="G451" s="244" t="s">
        <v>232</v>
      </c>
      <c r="H451" s="245">
        <v>2.6560000000000001</v>
      </c>
      <c r="I451" s="246"/>
      <c r="J451" s="247">
        <f>ROUND(I451*H451,2)</f>
        <v>0</v>
      </c>
      <c r="K451" s="248"/>
      <c r="L451" s="39"/>
      <c r="M451" s="249" t="s">
        <v>1</v>
      </c>
      <c r="N451" s="250" t="s">
        <v>40</v>
      </c>
      <c r="O451" s="71"/>
      <c r="P451" s="198">
        <f>O451*H451</f>
        <v>0</v>
      </c>
      <c r="Q451" s="198">
        <v>2.0000000000000001E-4</v>
      </c>
      <c r="R451" s="198">
        <f>Q451*H451</f>
        <v>5.3120000000000001E-4</v>
      </c>
      <c r="S451" s="198">
        <v>0</v>
      </c>
      <c r="T451" s="199">
        <f>S451*H451</f>
        <v>0</v>
      </c>
      <c r="U451" s="34"/>
      <c r="V451" s="34"/>
      <c r="W451" s="34"/>
      <c r="X451" s="34"/>
      <c r="Y451" s="34"/>
      <c r="Z451" s="34"/>
      <c r="AA451" s="34"/>
      <c r="AB451" s="34"/>
      <c r="AC451" s="34"/>
      <c r="AD451" s="34"/>
      <c r="AE451" s="34"/>
      <c r="AR451" s="200" t="s">
        <v>227</v>
      </c>
      <c r="AT451" s="200" t="s">
        <v>218</v>
      </c>
      <c r="AU451" s="200" t="s">
        <v>85</v>
      </c>
      <c r="AY451" s="17" t="s">
        <v>145</v>
      </c>
      <c r="BE451" s="201">
        <f>IF(N451="základní",J451,0)</f>
        <v>0</v>
      </c>
      <c r="BF451" s="201">
        <f>IF(N451="snížená",J451,0)</f>
        <v>0</v>
      </c>
      <c r="BG451" s="201">
        <f>IF(N451="zákl. přenesená",J451,0)</f>
        <v>0</v>
      </c>
      <c r="BH451" s="201">
        <f>IF(N451="sníž. přenesená",J451,0)</f>
        <v>0</v>
      </c>
      <c r="BI451" s="201">
        <f>IF(N451="nulová",J451,0)</f>
        <v>0</v>
      </c>
      <c r="BJ451" s="17" t="s">
        <v>83</v>
      </c>
      <c r="BK451" s="201">
        <f>ROUND(I451*H451,2)</f>
        <v>0</v>
      </c>
      <c r="BL451" s="17" t="s">
        <v>227</v>
      </c>
      <c r="BM451" s="200" t="s">
        <v>960</v>
      </c>
    </row>
    <row r="452" spans="1:65" s="14" customFormat="1">
      <c r="B452" s="219"/>
      <c r="C452" s="220"/>
      <c r="D452" s="210" t="s">
        <v>191</v>
      </c>
      <c r="E452" s="221" t="s">
        <v>1</v>
      </c>
      <c r="F452" s="222" t="s">
        <v>281</v>
      </c>
      <c r="G452" s="220"/>
      <c r="H452" s="223">
        <v>2.6560000000000001</v>
      </c>
      <c r="I452" s="224"/>
      <c r="J452" s="220"/>
      <c r="K452" s="220"/>
      <c r="L452" s="225"/>
      <c r="M452" s="226"/>
      <c r="N452" s="227"/>
      <c r="O452" s="227"/>
      <c r="P452" s="227"/>
      <c r="Q452" s="227"/>
      <c r="R452" s="227"/>
      <c r="S452" s="227"/>
      <c r="T452" s="228"/>
      <c r="AT452" s="229" t="s">
        <v>191</v>
      </c>
      <c r="AU452" s="229" t="s">
        <v>85</v>
      </c>
      <c r="AV452" s="14" t="s">
        <v>85</v>
      </c>
      <c r="AW452" s="14" t="s">
        <v>32</v>
      </c>
      <c r="AX452" s="14" t="s">
        <v>83</v>
      </c>
      <c r="AY452" s="229" t="s">
        <v>145</v>
      </c>
    </row>
    <row r="453" spans="1:65" s="2" customFormat="1" ht="24.2" customHeight="1">
      <c r="A453" s="34"/>
      <c r="B453" s="35"/>
      <c r="C453" s="241" t="s">
        <v>961</v>
      </c>
      <c r="D453" s="241" t="s">
        <v>218</v>
      </c>
      <c r="E453" s="242" t="s">
        <v>962</v>
      </c>
      <c r="F453" s="243" t="s">
        <v>963</v>
      </c>
      <c r="G453" s="244" t="s">
        <v>232</v>
      </c>
      <c r="H453" s="245">
        <v>5.3120000000000003</v>
      </c>
      <c r="I453" s="246"/>
      <c r="J453" s="247">
        <f>ROUND(I453*H453,2)</f>
        <v>0</v>
      </c>
      <c r="K453" s="248"/>
      <c r="L453" s="39"/>
      <c r="M453" s="249" t="s">
        <v>1</v>
      </c>
      <c r="N453" s="250" t="s">
        <v>40</v>
      </c>
      <c r="O453" s="71"/>
      <c r="P453" s="198">
        <f>O453*H453</f>
        <v>0</v>
      </c>
      <c r="Q453" s="198">
        <v>2.0000000000000002E-5</v>
      </c>
      <c r="R453" s="198">
        <f>Q453*H453</f>
        <v>1.0624000000000001E-4</v>
      </c>
      <c r="S453" s="198">
        <v>0</v>
      </c>
      <c r="T453" s="199">
        <f>S453*H453</f>
        <v>0</v>
      </c>
      <c r="U453" s="34"/>
      <c r="V453" s="34"/>
      <c r="W453" s="34"/>
      <c r="X453" s="34"/>
      <c r="Y453" s="34"/>
      <c r="Z453" s="34"/>
      <c r="AA453" s="34"/>
      <c r="AB453" s="34"/>
      <c r="AC453" s="34"/>
      <c r="AD453" s="34"/>
      <c r="AE453" s="34"/>
      <c r="AR453" s="200" t="s">
        <v>227</v>
      </c>
      <c r="AT453" s="200" t="s">
        <v>218</v>
      </c>
      <c r="AU453" s="200" t="s">
        <v>85</v>
      </c>
      <c r="AY453" s="17" t="s">
        <v>145</v>
      </c>
      <c r="BE453" s="201">
        <f>IF(N453="základní",J453,0)</f>
        <v>0</v>
      </c>
      <c r="BF453" s="201">
        <f>IF(N453="snížená",J453,0)</f>
        <v>0</v>
      </c>
      <c r="BG453" s="201">
        <f>IF(N453="zákl. přenesená",J453,0)</f>
        <v>0</v>
      </c>
      <c r="BH453" s="201">
        <f>IF(N453="sníž. přenesená",J453,0)</f>
        <v>0</v>
      </c>
      <c r="BI453" s="201">
        <f>IF(N453="nulová",J453,0)</f>
        <v>0</v>
      </c>
      <c r="BJ453" s="17" t="s">
        <v>83</v>
      </c>
      <c r="BK453" s="201">
        <f>ROUND(I453*H453,2)</f>
        <v>0</v>
      </c>
      <c r="BL453" s="17" t="s">
        <v>227</v>
      </c>
      <c r="BM453" s="200" t="s">
        <v>964</v>
      </c>
    </row>
    <row r="454" spans="1:65" s="14" customFormat="1">
      <c r="B454" s="219"/>
      <c r="C454" s="220"/>
      <c r="D454" s="210" t="s">
        <v>191</v>
      </c>
      <c r="E454" s="221" t="s">
        <v>1</v>
      </c>
      <c r="F454" s="222" t="s">
        <v>965</v>
      </c>
      <c r="G454" s="220"/>
      <c r="H454" s="223">
        <v>5.3120000000000003</v>
      </c>
      <c r="I454" s="224"/>
      <c r="J454" s="220"/>
      <c r="K454" s="220"/>
      <c r="L454" s="225"/>
      <c r="M454" s="226"/>
      <c r="N454" s="227"/>
      <c r="O454" s="227"/>
      <c r="P454" s="227"/>
      <c r="Q454" s="227"/>
      <c r="R454" s="227"/>
      <c r="S454" s="227"/>
      <c r="T454" s="228"/>
      <c r="AT454" s="229" t="s">
        <v>191</v>
      </c>
      <c r="AU454" s="229" t="s">
        <v>85</v>
      </c>
      <c r="AV454" s="14" t="s">
        <v>85</v>
      </c>
      <c r="AW454" s="14" t="s">
        <v>32</v>
      </c>
      <c r="AX454" s="14" t="s">
        <v>83</v>
      </c>
      <c r="AY454" s="229" t="s">
        <v>145</v>
      </c>
    </row>
    <row r="455" spans="1:65" s="2" customFormat="1" ht="24.2" customHeight="1">
      <c r="A455" s="34"/>
      <c r="B455" s="35"/>
      <c r="C455" s="241" t="s">
        <v>966</v>
      </c>
      <c r="D455" s="241" t="s">
        <v>218</v>
      </c>
      <c r="E455" s="242" t="s">
        <v>967</v>
      </c>
      <c r="F455" s="243" t="s">
        <v>968</v>
      </c>
      <c r="G455" s="244" t="s">
        <v>232</v>
      </c>
      <c r="H455" s="245">
        <v>5.3120000000000003</v>
      </c>
      <c r="I455" s="246"/>
      <c r="J455" s="247">
        <f>ROUND(I455*H455,2)</f>
        <v>0</v>
      </c>
      <c r="K455" s="248"/>
      <c r="L455" s="39"/>
      <c r="M455" s="249" t="s">
        <v>1</v>
      </c>
      <c r="N455" s="250" t="s">
        <v>40</v>
      </c>
      <c r="O455" s="71"/>
      <c r="P455" s="198">
        <f>O455*H455</f>
        <v>0</v>
      </c>
      <c r="Q455" s="198">
        <v>0</v>
      </c>
      <c r="R455" s="198">
        <f>Q455*H455</f>
        <v>0</v>
      </c>
      <c r="S455" s="198">
        <v>0</v>
      </c>
      <c r="T455" s="199">
        <f>S455*H455</f>
        <v>0</v>
      </c>
      <c r="U455" s="34"/>
      <c r="V455" s="34"/>
      <c r="W455" s="34"/>
      <c r="X455" s="34"/>
      <c r="Y455" s="34"/>
      <c r="Z455" s="34"/>
      <c r="AA455" s="34"/>
      <c r="AB455" s="34"/>
      <c r="AC455" s="34"/>
      <c r="AD455" s="34"/>
      <c r="AE455" s="34"/>
      <c r="AR455" s="200" t="s">
        <v>227</v>
      </c>
      <c r="AT455" s="200" t="s">
        <v>218</v>
      </c>
      <c r="AU455" s="200" t="s">
        <v>85</v>
      </c>
      <c r="AY455" s="17" t="s">
        <v>145</v>
      </c>
      <c r="BE455" s="201">
        <f>IF(N455="základní",J455,0)</f>
        <v>0</v>
      </c>
      <c r="BF455" s="201">
        <f>IF(N455="snížená",J455,0)</f>
        <v>0</v>
      </c>
      <c r="BG455" s="201">
        <f>IF(N455="zákl. přenesená",J455,0)</f>
        <v>0</v>
      </c>
      <c r="BH455" s="201">
        <f>IF(N455="sníž. přenesená",J455,0)</f>
        <v>0</v>
      </c>
      <c r="BI455" s="201">
        <f>IF(N455="nulová",J455,0)</f>
        <v>0</v>
      </c>
      <c r="BJ455" s="17" t="s">
        <v>83</v>
      </c>
      <c r="BK455" s="201">
        <f>ROUND(I455*H455,2)</f>
        <v>0</v>
      </c>
      <c r="BL455" s="17" t="s">
        <v>227</v>
      </c>
      <c r="BM455" s="200" t="s">
        <v>969</v>
      </c>
    </row>
    <row r="456" spans="1:65" s="14" customFormat="1">
      <c r="B456" s="219"/>
      <c r="C456" s="220"/>
      <c r="D456" s="210" t="s">
        <v>191</v>
      </c>
      <c r="E456" s="221" t="s">
        <v>1</v>
      </c>
      <c r="F456" s="222" t="s">
        <v>965</v>
      </c>
      <c r="G456" s="220"/>
      <c r="H456" s="223">
        <v>5.3120000000000003</v>
      </c>
      <c r="I456" s="224"/>
      <c r="J456" s="220"/>
      <c r="K456" s="220"/>
      <c r="L456" s="225"/>
      <c r="M456" s="226"/>
      <c r="N456" s="227"/>
      <c r="O456" s="227"/>
      <c r="P456" s="227"/>
      <c r="Q456" s="227"/>
      <c r="R456" s="227"/>
      <c r="S456" s="227"/>
      <c r="T456" s="228"/>
      <c r="AT456" s="229" t="s">
        <v>191</v>
      </c>
      <c r="AU456" s="229" t="s">
        <v>85</v>
      </c>
      <c r="AV456" s="14" t="s">
        <v>85</v>
      </c>
      <c r="AW456" s="14" t="s">
        <v>32</v>
      </c>
      <c r="AX456" s="14" t="s">
        <v>83</v>
      </c>
      <c r="AY456" s="229" t="s">
        <v>145</v>
      </c>
    </row>
    <row r="457" spans="1:65" s="2" customFormat="1" ht="24.2" customHeight="1">
      <c r="A457" s="34"/>
      <c r="B457" s="35"/>
      <c r="C457" s="241" t="s">
        <v>970</v>
      </c>
      <c r="D457" s="241" t="s">
        <v>218</v>
      </c>
      <c r="E457" s="242" t="s">
        <v>971</v>
      </c>
      <c r="F457" s="243" t="s">
        <v>972</v>
      </c>
      <c r="G457" s="244" t="s">
        <v>232</v>
      </c>
      <c r="H457" s="245">
        <v>5.3120000000000003</v>
      </c>
      <c r="I457" s="246"/>
      <c r="J457" s="247">
        <f>ROUND(I457*H457,2)</f>
        <v>0</v>
      </c>
      <c r="K457" s="248"/>
      <c r="L457" s="39"/>
      <c r="M457" s="249" t="s">
        <v>1</v>
      </c>
      <c r="N457" s="250" t="s">
        <v>40</v>
      </c>
      <c r="O457" s="71"/>
      <c r="P457" s="198">
        <f>O457*H457</f>
        <v>0</v>
      </c>
      <c r="Q457" s="198">
        <v>4.0000000000000002E-4</v>
      </c>
      <c r="R457" s="198">
        <f>Q457*H457</f>
        <v>2.1248E-3</v>
      </c>
      <c r="S457" s="198">
        <v>0</v>
      </c>
      <c r="T457" s="199">
        <f>S457*H457</f>
        <v>0</v>
      </c>
      <c r="U457" s="34"/>
      <c r="V457" s="34"/>
      <c r="W457" s="34"/>
      <c r="X457" s="34"/>
      <c r="Y457" s="34"/>
      <c r="Z457" s="34"/>
      <c r="AA457" s="34"/>
      <c r="AB457" s="34"/>
      <c r="AC457" s="34"/>
      <c r="AD457" s="34"/>
      <c r="AE457" s="34"/>
      <c r="AR457" s="200" t="s">
        <v>227</v>
      </c>
      <c r="AT457" s="200" t="s">
        <v>218</v>
      </c>
      <c r="AU457" s="200" t="s">
        <v>85</v>
      </c>
      <c r="AY457" s="17" t="s">
        <v>145</v>
      </c>
      <c r="BE457" s="201">
        <f>IF(N457="základní",J457,0)</f>
        <v>0</v>
      </c>
      <c r="BF457" s="201">
        <f>IF(N457="snížená",J457,0)</f>
        <v>0</v>
      </c>
      <c r="BG457" s="201">
        <f>IF(N457="zákl. přenesená",J457,0)</f>
        <v>0</v>
      </c>
      <c r="BH457" s="201">
        <f>IF(N457="sníž. přenesená",J457,0)</f>
        <v>0</v>
      </c>
      <c r="BI457" s="201">
        <f>IF(N457="nulová",J457,0)</f>
        <v>0</v>
      </c>
      <c r="BJ457" s="17" t="s">
        <v>83</v>
      </c>
      <c r="BK457" s="201">
        <f>ROUND(I457*H457,2)</f>
        <v>0</v>
      </c>
      <c r="BL457" s="17" t="s">
        <v>227</v>
      </c>
      <c r="BM457" s="200" t="s">
        <v>973</v>
      </c>
    </row>
    <row r="458" spans="1:65" s="14" customFormat="1">
      <c r="B458" s="219"/>
      <c r="C458" s="220"/>
      <c r="D458" s="210" t="s">
        <v>191</v>
      </c>
      <c r="E458" s="221" t="s">
        <v>1</v>
      </c>
      <c r="F458" s="222" t="s">
        <v>965</v>
      </c>
      <c r="G458" s="220"/>
      <c r="H458" s="223">
        <v>5.3120000000000003</v>
      </c>
      <c r="I458" s="224"/>
      <c r="J458" s="220"/>
      <c r="K458" s="220"/>
      <c r="L458" s="225"/>
      <c r="M458" s="226"/>
      <c r="N458" s="227"/>
      <c r="O458" s="227"/>
      <c r="P458" s="227"/>
      <c r="Q458" s="227"/>
      <c r="R458" s="227"/>
      <c r="S458" s="227"/>
      <c r="T458" s="228"/>
      <c r="AT458" s="229" t="s">
        <v>191</v>
      </c>
      <c r="AU458" s="229" t="s">
        <v>85</v>
      </c>
      <c r="AV458" s="14" t="s">
        <v>85</v>
      </c>
      <c r="AW458" s="14" t="s">
        <v>32</v>
      </c>
      <c r="AX458" s="14" t="s">
        <v>83</v>
      </c>
      <c r="AY458" s="229" t="s">
        <v>145</v>
      </c>
    </row>
    <row r="459" spans="1:65" s="2" customFormat="1" ht="24.2" customHeight="1">
      <c r="A459" s="34"/>
      <c r="B459" s="35"/>
      <c r="C459" s="241" t="s">
        <v>974</v>
      </c>
      <c r="D459" s="241" t="s">
        <v>218</v>
      </c>
      <c r="E459" s="242" t="s">
        <v>975</v>
      </c>
      <c r="F459" s="243" t="s">
        <v>976</v>
      </c>
      <c r="G459" s="244" t="s">
        <v>232</v>
      </c>
      <c r="H459" s="245">
        <v>5.3120000000000003</v>
      </c>
      <c r="I459" s="246"/>
      <c r="J459" s="247">
        <f>ROUND(I459*H459,2)</f>
        <v>0</v>
      </c>
      <c r="K459" s="248"/>
      <c r="L459" s="39"/>
      <c r="M459" s="249" t="s">
        <v>1</v>
      </c>
      <c r="N459" s="250" t="s">
        <v>40</v>
      </c>
      <c r="O459" s="71"/>
      <c r="P459" s="198">
        <f>O459*H459</f>
        <v>0</v>
      </c>
      <c r="Q459" s="198">
        <v>1.7000000000000001E-4</v>
      </c>
      <c r="R459" s="198">
        <f>Q459*H459</f>
        <v>9.0304000000000014E-4</v>
      </c>
      <c r="S459" s="198">
        <v>0</v>
      </c>
      <c r="T459" s="199">
        <f>S459*H459</f>
        <v>0</v>
      </c>
      <c r="U459" s="34"/>
      <c r="V459" s="34"/>
      <c r="W459" s="34"/>
      <c r="X459" s="34"/>
      <c r="Y459" s="34"/>
      <c r="Z459" s="34"/>
      <c r="AA459" s="34"/>
      <c r="AB459" s="34"/>
      <c r="AC459" s="34"/>
      <c r="AD459" s="34"/>
      <c r="AE459" s="34"/>
      <c r="AR459" s="200" t="s">
        <v>227</v>
      </c>
      <c r="AT459" s="200" t="s">
        <v>218</v>
      </c>
      <c r="AU459" s="200" t="s">
        <v>85</v>
      </c>
      <c r="AY459" s="17" t="s">
        <v>145</v>
      </c>
      <c r="BE459" s="201">
        <f>IF(N459="základní",J459,0)</f>
        <v>0</v>
      </c>
      <c r="BF459" s="201">
        <f>IF(N459="snížená",J459,0)</f>
        <v>0</v>
      </c>
      <c r="BG459" s="201">
        <f>IF(N459="zákl. přenesená",J459,0)</f>
        <v>0</v>
      </c>
      <c r="BH459" s="201">
        <f>IF(N459="sníž. přenesená",J459,0)</f>
        <v>0</v>
      </c>
      <c r="BI459" s="201">
        <f>IF(N459="nulová",J459,0)</f>
        <v>0</v>
      </c>
      <c r="BJ459" s="17" t="s">
        <v>83</v>
      </c>
      <c r="BK459" s="201">
        <f>ROUND(I459*H459,2)</f>
        <v>0</v>
      </c>
      <c r="BL459" s="17" t="s">
        <v>227</v>
      </c>
      <c r="BM459" s="200" t="s">
        <v>977</v>
      </c>
    </row>
    <row r="460" spans="1:65" s="14" customFormat="1">
      <c r="B460" s="219"/>
      <c r="C460" s="220"/>
      <c r="D460" s="210" t="s">
        <v>191</v>
      </c>
      <c r="E460" s="221" t="s">
        <v>1</v>
      </c>
      <c r="F460" s="222" t="s">
        <v>965</v>
      </c>
      <c r="G460" s="220"/>
      <c r="H460" s="223">
        <v>5.3120000000000003</v>
      </c>
      <c r="I460" s="224"/>
      <c r="J460" s="220"/>
      <c r="K460" s="220"/>
      <c r="L460" s="225"/>
      <c r="M460" s="226"/>
      <c r="N460" s="227"/>
      <c r="O460" s="227"/>
      <c r="P460" s="227"/>
      <c r="Q460" s="227"/>
      <c r="R460" s="227"/>
      <c r="S460" s="227"/>
      <c r="T460" s="228"/>
      <c r="AT460" s="229" t="s">
        <v>191</v>
      </c>
      <c r="AU460" s="229" t="s">
        <v>85</v>
      </c>
      <c r="AV460" s="14" t="s">
        <v>85</v>
      </c>
      <c r="AW460" s="14" t="s">
        <v>32</v>
      </c>
      <c r="AX460" s="14" t="s">
        <v>83</v>
      </c>
      <c r="AY460" s="229" t="s">
        <v>145</v>
      </c>
    </row>
    <row r="461" spans="1:65" s="2" customFormat="1" ht="24.2" customHeight="1">
      <c r="A461" s="34"/>
      <c r="B461" s="35"/>
      <c r="C461" s="241" t="s">
        <v>978</v>
      </c>
      <c r="D461" s="241" t="s">
        <v>218</v>
      </c>
      <c r="E461" s="242" t="s">
        <v>979</v>
      </c>
      <c r="F461" s="243" t="s">
        <v>980</v>
      </c>
      <c r="G461" s="244" t="s">
        <v>232</v>
      </c>
      <c r="H461" s="245">
        <v>5.3120000000000003</v>
      </c>
      <c r="I461" s="246"/>
      <c r="J461" s="247">
        <f>ROUND(I461*H461,2)</f>
        <v>0</v>
      </c>
      <c r="K461" s="248"/>
      <c r="L461" s="39"/>
      <c r="M461" s="249" t="s">
        <v>1</v>
      </c>
      <c r="N461" s="250" t="s">
        <v>40</v>
      </c>
      <c r="O461" s="71"/>
      <c r="P461" s="198">
        <f>O461*H461</f>
        <v>0</v>
      </c>
      <c r="Q461" s="198">
        <v>1.7000000000000001E-4</v>
      </c>
      <c r="R461" s="198">
        <f>Q461*H461</f>
        <v>9.0304000000000014E-4</v>
      </c>
      <c r="S461" s="198">
        <v>0</v>
      </c>
      <c r="T461" s="199">
        <f>S461*H461</f>
        <v>0</v>
      </c>
      <c r="U461" s="34"/>
      <c r="V461" s="34"/>
      <c r="W461" s="34"/>
      <c r="X461" s="34"/>
      <c r="Y461" s="34"/>
      <c r="Z461" s="34"/>
      <c r="AA461" s="34"/>
      <c r="AB461" s="34"/>
      <c r="AC461" s="34"/>
      <c r="AD461" s="34"/>
      <c r="AE461" s="34"/>
      <c r="AR461" s="200" t="s">
        <v>227</v>
      </c>
      <c r="AT461" s="200" t="s">
        <v>218</v>
      </c>
      <c r="AU461" s="200" t="s">
        <v>85</v>
      </c>
      <c r="AY461" s="17" t="s">
        <v>145</v>
      </c>
      <c r="BE461" s="201">
        <f>IF(N461="základní",J461,0)</f>
        <v>0</v>
      </c>
      <c r="BF461" s="201">
        <f>IF(N461="snížená",J461,0)</f>
        <v>0</v>
      </c>
      <c r="BG461" s="201">
        <f>IF(N461="zákl. přenesená",J461,0)</f>
        <v>0</v>
      </c>
      <c r="BH461" s="201">
        <f>IF(N461="sníž. přenesená",J461,0)</f>
        <v>0</v>
      </c>
      <c r="BI461" s="201">
        <f>IF(N461="nulová",J461,0)</f>
        <v>0</v>
      </c>
      <c r="BJ461" s="17" t="s">
        <v>83</v>
      </c>
      <c r="BK461" s="201">
        <f>ROUND(I461*H461,2)</f>
        <v>0</v>
      </c>
      <c r="BL461" s="17" t="s">
        <v>227</v>
      </c>
      <c r="BM461" s="200" t="s">
        <v>981</v>
      </c>
    </row>
    <row r="462" spans="1:65" s="14" customFormat="1">
      <c r="B462" s="219"/>
      <c r="C462" s="220"/>
      <c r="D462" s="210" t="s">
        <v>191</v>
      </c>
      <c r="E462" s="221" t="s">
        <v>1</v>
      </c>
      <c r="F462" s="222" t="s">
        <v>965</v>
      </c>
      <c r="G462" s="220"/>
      <c r="H462" s="223">
        <v>5.3120000000000003</v>
      </c>
      <c r="I462" s="224"/>
      <c r="J462" s="220"/>
      <c r="K462" s="220"/>
      <c r="L462" s="225"/>
      <c r="M462" s="226"/>
      <c r="N462" s="227"/>
      <c r="O462" s="227"/>
      <c r="P462" s="227"/>
      <c r="Q462" s="227"/>
      <c r="R462" s="227"/>
      <c r="S462" s="227"/>
      <c r="T462" s="228"/>
      <c r="AT462" s="229" t="s">
        <v>191</v>
      </c>
      <c r="AU462" s="229" t="s">
        <v>85</v>
      </c>
      <c r="AV462" s="14" t="s">
        <v>85</v>
      </c>
      <c r="AW462" s="14" t="s">
        <v>32</v>
      </c>
      <c r="AX462" s="14" t="s">
        <v>83</v>
      </c>
      <c r="AY462" s="229" t="s">
        <v>145</v>
      </c>
    </row>
    <row r="463" spans="1:65" s="2" customFormat="1" ht="24.2" customHeight="1">
      <c r="A463" s="34"/>
      <c r="B463" s="35"/>
      <c r="C463" s="241" t="s">
        <v>982</v>
      </c>
      <c r="D463" s="241" t="s">
        <v>218</v>
      </c>
      <c r="E463" s="242" t="s">
        <v>983</v>
      </c>
      <c r="F463" s="243" t="s">
        <v>984</v>
      </c>
      <c r="G463" s="244" t="s">
        <v>232</v>
      </c>
      <c r="H463" s="245">
        <v>5.3120000000000003</v>
      </c>
      <c r="I463" s="246"/>
      <c r="J463" s="247">
        <f>ROUND(I463*H463,2)</f>
        <v>0</v>
      </c>
      <c r="K463" s="248"/>
      <c r="L463" s="39"/>
      <c r="M463" s="249" t="s">
        <v>1</v>
      </c>
      <c r="N463" s="250" t="s">
        <v>40</v>
      </c>
      <c r="O463" s="71"/>
      <c r="P463" s="198">
        <f>O463*H463</f>
        <v>0</v>
      </c>
      <c r="Q463" s="198">
        <v>5.0000000000000002E-5</v>
      </c>
      <c r="R463" s="198">
        <f>Q463*H463</f>
        <v>2.656E-4</v>
      </c>
      <c r="S463" s="198">
        <v>0</v>
      </c>
      <c r="T463" s="199">
        <f>S463*H463</f>
        <v>0</v>
      </c>
      <c r="U463" s="34"/>
      <c r="V463" s="34"/>
      <c r="W463" s="34"/>
      <c r="X463" s="34"/>
      <c r="Y463" s="34"/>
      <c r="Z463" s="34"/>
      <c r="AA463" s="34"/>
      <c r="AB463" s="34"/>
      <c r="AC463" s="34"/>
      <c r="AD463" s="34"/>
      <c r="AE463" s="34"/>
      <c r="AR463" s="200" t="s">
        <v>227</v>
      </c>
      <c r="AT463" s="200" t="s">
        <v>218</v>
      </c>
      <c r="AU463" s="200" t="s">
        <v>85</v>
      </c>
      <c r="AY463" s="17" t="s">
        <v>145</v>
      </c>
      <c r="BE463" s="201">
        <f>IF(N463="základní",J463,0)</f>
        <v>0</v>
      </c>
      <c r="BF463" s="201">
        <f>IF(N463="snížená",J463,0)</f>
        <v>0</v>
      </c>
      <c r="BG463" s="201">
        <f>IF(N463="zákl. přenesená",J463,0)</f>
        <v>0</v>
      </c>
      <c r="BH463" s="201">
        <f>IF(N463="sníž. přenesená",J463,0)</f>
        <v>0</v>
      </c>
      <c r="BI463" s="201">
        <f>IF(N463="nulová",J463,0)</f>
        <v>0</v>
      </c>
      <c r="BJ463" s="17" t="s">
        <v>83</v>
      </c>
      <c r="BK463" s="201">
        <f>ROUND(I463*H463,2)</f>
        <v>0</v>
      </c>
      <c r="BL463" s="17" t="s">
        <v>227</v>
      </c>
      <c r="BM463" s="200" t="s">
        <v>985</v>
      </c>
    </row>
    <row r="464" spans="1:65" s="14" customFormat="1">
      <c r="B464" s="219"/>
      <c r="C464" s="220"/>
      <c r="D464" s="210" t="s">
        <v>191</v>
      </c>
      <c r="E464" s="221" t="s">
        <v>1</v>
      </c>
      <c r="F464" s="222" t="s">
        <v>965</v>
      </c>
      <c r="G464" s="220"/>
      <c r="H464" s="223">
        <v>5.3120000000000003</v>
      </c>
      <c r="I464" s="224"/>
      <c r="J464" s="220"/>
      <c r="K464" s="220"/>
      <c r="L464" s="225"/>
      <c r="M464" s="226"/>
      <c r="N464" s="227"/>
      <c r="O464" s="227"/>
      <c r="P464" s="227"/>
      <c r="Q464" s="227"/>
      <c r="R464" s="227"/>
      <c r="S464" s="227"/>
      <c r="T464" s="228"/>
      <c r="AT464" s="229" t="s">
        <v>191</v>
      </c>
      <c r="AU464" s="229" t="s">
        <v>85</v>
      </c>
      <c r="AV464" s="14" t="s">
        <v>85</v>
      </c>
      <c r="AW464" s="14" t="s">
        <v>32</v>
      </c>
      <c r="AX464" s="14" t="s">
        <v>83</v>
      </c>
      <c r="AY464" s="229" t="s">
        <v>145</v>
      </c>
    </row>
    <row r="465" spans="1:65" s="12" customFormat="1" ht="22.9" customHeight="1">
      <c r="B465" s="171"/>
      <c r="C465" s="172"/>
      <c r="D465" s="173" t="s">
        <v>74</v>
      </c>
      <c r="E465" s="185" t="s">
        <v>986</v>
      </c>
      <c r="F465" s="185" t="s">
        <v>987</v>
      </c>
      <c r="G465" s="172"/>
      <c r="H465" s="172"/>
      <c r="I465" s="175"/>
      <c r="J465" s="186">
        <f>BK465</f>
        <v>0</v>
      </c>
      <c r="K465" s="172"/>
      <c r="L465" s="177"/>
      <c r="M465" s="178"/>
      <c r="N465" s="179"/>
      <c r="O465" s="179"/>
      <c r="P465" s="180">
        <f>SUM(P466:P488)</f>
        <v>0</v>
      </c>
      <c r="Q465" s="179"/>
      <c r="R465" s="180">
        <f>SUM(R466:R488)</f>
        <v>612.14400000000001</v>
      </c>
      <c r="S465" s="179"/>
      <c r="T465" s="181">
        <f>SUM(T466:T488)</f>
        <v>0.224</v>
      </c>
      <c r="AR465" s="182" t="s">
        <v>85</v>
      </c>
      <c r="AT465" s="183" t="s">
        <v>74</v>
      </c>
      <c r="AU465" s="183" t="s">
        <v>83</v>
      </c>
      <c r="AY465" s="182" t="s">
        <v>145</v>
      </c>
      <c r="BK465" s="184">
        <f>SUM(BK466:BK488)</f>
        <v>0</v>
      </c>
    </row>
    <row r="466" spans="1:65" s="2" customFormat="1" ht="24.2" customHeight="1">
      <c r="A466" s="34"/>
      <c r="B466" s="35"/>
      <c r="C466" s="241" t="s">
        <v>988</v>
      </c>
      <c r="D466" s="241" t="s">
        <v>218</v>
      </c>
      <c r="E466" s="242" t="s">
        <v>989</v>
      </c>
      <c r="F466" s="243" t="s">
        <v>990</v>
      </c>
      <c r="G466" s="244" t="s">
        <v>173</v>
      </c>
      <c r="H466" s="245">
        <v>14</v>
      </c>
      <c r="I466" s="246"/>
      <c r="J466" s="247">
        <f>ROUND(I466*H466,2)</f>
        <v>0</v>
      </c>
      <c r="K466" s="248"/>
      <c r="L466" s="39"/>
      <c r="M466" s="249" t="s">
        <v>1</v>
      </c>
      <c r="N466" s="250" t="s">
        <v>40</v>
      </c>
      <c r="O466" s="71"/>
      <c r="P466" s="198">
        <f>O466*H466</f>
        <v>0</v>
      </c>
      <c r="Q466" s="198">
        <v>0</v>
      </c>
      <c r="R466" s="198">
        <f>Q466*H466</f>
        <v>0</v>
      </c>
      <c r="S466" s="198">
        <v>1.6E-2</v>
      </c>
      <c r="T466" s="199">
        <f>S466*H466</f>
        <v>0.224</v>
      </c>
      <c r="U466" s="34"/>
      <c r="V466" s="34"/>
      <c r="W466" s="34"/>
      <c r="X466" s="34"/>
      <c r="Y466" s="34"/>
      <c r="Z466" s="34"/>
      <c r="AA466" s="34"/>
      <c r="AB466" s="34"/>
      <c r="AC466" s="34"/>
      <c r="AD466" s="34"/>
      <c r="AE466" s="34"/>
      <c r="AR466" s="200" t="s">
        <v>227</v>
      </c>
      <c r="AT466" s="200" t="s">
        <v>218</v>
      </c>
      <c r="AU466" s="200" t="s">
        <v>85</v>
      </c>
      <c r="AY466" s="17" t="s">
        <v>145</v>
      </c>
      <c r="BE466" s="201">
        <f>IF(N466="základní",J466,0)</f>
        <v>0</v>
      </c>
      <c r="BF466" s="201">
        <f>IF(N466="snížená",J466,0)</f>
        <v>0</v>
      </c>
      <c r="BG466" s="201">
        <f>IF(N466="zákl. přenesená",J466,0)</f>
        <v>0</v>
      </c>
      <c r="BH466" s="201">
        <f>IF(N466="sníž. přenesená",J466,0)</f>
        <v>0</v>
      </c>
      <c r="BI466" s="201">
        <f>IF(N466="nulová",J466,0)</f>
        <v>0</v>
      </c>
      <c r="BJ466" s="17" t="s">
        <v>83</v>
      </c>
      <c r="BK466" s="201">
        <f>ROUND(I466*H466,2)</f>
        <v>0</v>
      </c>
      <c r="BL466" s="17" t="s">
        <v>227</v>
      </c>
      <c r="BM466" s="200" t="s">
        <v>991</v>
      </c>
    </row>
    <row r="467" spans="1:65" s="14" customFormat="1">
      <c r="B467" s="219"/>
      <c r="C467" s="220"/>
      <c r="D467" s="210" t="s">
        <v>191</v>
      </c>
      <c r="E467" s="221" t="s">
        <v>1</v>
      </c>
      <c r="F467" s="222" t="s">
        <v>992</v>
      </c>
      <c r="G467" s="220"/>
      <c r="H467" s="223">
        <v>14</v>
      </c>
      <c r="I467" s="224"/>
      <c r="J467" s="220"/>
      <c r="K467" s="220"/>
      <c r="L467" s="225"/>
      <c r="M467" s="226"/>
      <c r="N467" s="227"/>
      <c r="O467" s="227"/>
      <c r="P467" s="227"/>
      <c r="Q467" s="227"/>
      <c r="R467" s="227"/>
      <c r="S467" s="227"/>
      <c r="T467" s="228"/>
      <c r="AT467" s="229" t="s">
        <v>191</v>
      </c>
      <c r="AU467" s="229" t="s">
        <v>85</v>
      </c>
      <c r="AV467" s="14" t="s">
        <v>85</v>
      </c>
      <c r="AW467" s="14" t="s">
        <v>32</v>
      </c>
      <c r="AX467" s="14" t="s">
        <v>83</v>
      </c>
      <c r="AY467" s="229" t="s">
        <v>145</v>
      </c>
    </row>
    <row r="468" spans="1:65" s="2" customFormat="1" ht="24.2" customHeight="1">
      <c r="A468" s="34"/>
      <c r="B468" s="35"/>
      <c r="C468" s="187" t="s">
        <v>993</v>
      </c>
      <c r="D468" s="187" t="s">
        <v>147</v>
      </c>
      <c r="E468" s="188" t="s">
        <v>994</v>
      </c>
      <c r="F468" s="189" t="s">
        <v>995</v>
      </c>
      <c r="G468" s="190" t="s">
        <v>458</v>
      </c>
      <c r="H468" s="191">
        <v>850</v>
      </c>
      <c r="I468" s="192"/>
      <c r="J468" s="193">
        <f>ROUND(I468*H468,2)</f>
        <v>0</v>
      </c>
      <c r="K468" s="194"/>
      <c r="L468" s="195"/>
      <c r="M468" s="196" t="s">
        <v>1</v>
      </c>
      <c r="N468" s="197" t="s">
        <v>40</v>
      </c>
      <c r="O468" s="71"/>
      <c r="P468" s="198">
        <f>O468*H468</f>
        <v>0</v>
      </c>
      <c r="Q468" s="198">
        <v>0</v>
      </c>
      <c r="R468" s="198">
        <f>Q468*H468</f>
        <v>0</v>
      </c>
      <c r="S468" s="198">
        <v>0</v>
      </c>
      <c r="T468" s="199">
        <f>S468*H468</f>
        <v>0</v>
      </c>
      <c r="U468" s="34"/>
      <c r="V468" s="34"/>
      <c r="W468" s="34"/>
      <c r="X468" s="34"/>
      <c r="Y468" s="34"/>
      <c r="Z468" s="34"/>
      <c r="AA468" s="34"/>
      <c r="AB468" s="34"/>
      <c r="AC468" s="34"/>
      <c r="AD468" s="34"/>
      <c r="AE468" s="34"/>
      <c r="AR468" s="200" t="s">
        <v>150</v>
      </c>
      <c r="AT468" s="200" t="s">
        <v>147</v>
      </c>
      <c r="AU468" s="200" t="s">
        <v>85</v>
      </c>
      <c r="AY468" s="17" t="s">
        <v>145</v>
      </c>
      <c r="BE468" s="201">
        <f>IF(N468="základní",J468,0)</f>
        <v>0</v>
      </c>
      <c r="BF468" s="201">
        <f>IF(N468="snížená",J468,0)</f>
        <v>0</v>
      </c>
      <c r="BG468" s="201">
        <f>IF(N468="zákl. přenesená",J468,0)</f>
        <v>0</v>
      </c>
      <c r="BH468" s="201">
        <f>IF(N468="sníž. přenesená",J468,0)</f>
        <v>0</v>
      </c>
      <c r="BI468" s="201">
        <f>IF(N468="nulová",J468,0)</f>
        <v>0</v>
      </c>
      <c r="BJ468" s="17" t="s">
        <v>83</v>
      </c>
      <c r="BK468" s="201">
        <f>ROUND(I468*H468,2)</f>
        <v>0</v>
      </c>
      <c r="BL468" s="17" t="s">
        <v>151</v>
      </c>
      <c r="BM468" s="200" t="s">
        <v>996</v>
      </c>
    </row>
    <row r="469" spans="1:65" s="13" customFormat="1">
      <c r="B469" s="208"/>
      <c r="C469" s="209"/>
      <c r="D469" s="210" t="s">
        <v>191</v>
      </c>
      <c r="E469" s="211" t="s">
        <v>1</v>
      </c>
      <c r="F469" s="212" t="s">
        <v>949</v>
      </c>
      <c r="G469" s="209"/>
      <c r="H469" s="211" t="s">
        <v>1</v>
      </c>
      <c r="I469" s="213"/>
      <c r="J469" s="209"/>
      <c r="K469" s="209"/>
      <c r="L469" s="214"/>
      <c r="M469" s="215"/>
      <c r="N469" s="216"/>
      <c r="O469" s="216"/>
      <c r="P469" s="216"/>
      <c r="Q469" s="216"/>
      <c r="R469" s="216"/>
      <c r="S469" s="216"/>
      <c r="T469" s="217"/>
      <c r="AT469" s="218" t="s">
        <v>191</v>
      </c>
      <c r="AU469" s="218" t="s">
        <v>85</v>
      </c>
      <c r="AV469" s="13" t="s">
        <v>83</v>
      </c>
      <c r="AW469" s="13" t="s">
        <v>32</v>
      </c>
      <c r="AX469" s="13" t="s">
        <v>75</v>
      </c>
      <c r="AY469" s="218" t="s">
        <v>145</v>
      </c>
    </row>
    <row r="470" spans="1:65" s="14" customFormat="1">
      <c r="B470" s="219"/>
      <c r="C470" s="220"/>
      <c r="D470" s="210" t="s">
        <v>191</v>
      </c>
      <c r="E470" s="221" t="s">
        <v>1</v>
      </c>
      <c r="F470" s="222" t="s">
        <v>997</v>
      </c>
      <c r="G470" s="220"/>
      <c r="H470" s="223">
        <v>850</v>
      </c>
      <c r="I470" s="224"/>
      <c r="J470" s="220"/>
      <c r="K470" s="220"/>
      <c r="L470" s="225"/>
      <c r="M470" s="226"/>
      <c r="N470" s="227"/>
      <c r="O470" s="227"/>
      <c r="P470" s="227"/>
      <c r="Q470" s="227"/>
      <c r="R470" s="227"/>
      <c r="S470" s="227"/>
      <c r="T470" s="228"/>
      <c r="AT470" s="229" t="s">
        <v>191</v>
      </c>
      <c r="AU470" s="229" t="s">
        <v>85</v>
      </c>
      <c r="AV470" s="14" t="s">
        <v>85</v>
      </c>
      <c r="AW470" s="14" t="s">
        <v>32</v>
      </c>
      <c r="AX470" s="14" t="s">
        <v>83</v>
      </c>
      <c r="AY470" s="229" t="s">
        <v>145</v>
      </c>
    </row>
    <row r="471" spans="1:65" s="2" customFormat="1" ht="24.2" customHeight="1">
      <c r="A471" s="34"/>
      <c r="B471" s="35"/>
      <c r="C471" s="187" t="s">
        <v>998</v>
      </c>
      <c r="D471" s="187" t="s">
        <v>147</v>
      </c>
      <c r="E471" s="188" t="s">
        <v>999</v>
      </c>
      <c r="F471" s="189" t="s">
        <v>1000</v>
      </c>
      <c r="G471" s="190" t="s">
        <v>458</v>
      </c>
      <c r="H471" s="191">
        <v>837.5</v>
      </c>
      <c r="I471" s="192"/>
      <c r="J471" s="193">
        <f>ROUND(I471*H471,2)</f>
        <v>0</v>
      </c>
      <c r="K471" s="194"/>
      <c r="L471" s="195"/>
      <c r="M471" s="196" t="s">
        <v>1</v>
      </c>
      <c r="N471" s="197" t="s">
        <v>40</v>
      </c>
      <c r="O471" s="71"/>
      <c r="P471" s="198">
        <f>O471*H471</f>
        <v>0</v>
      </c>
      <c r="Q471" s="198">
        <v>0</v>
      </c>
      <c r="R471" s="198">
        <f>Q471*H471</f>
        <v>0</v>
      </c>
      <c r="S471" s="198">
        <v>0</v>
      </c>
      <c r="T471" s="199">
        <f>S471*H471</f>
        <v>0</v>
      </c>
      <c r="U471" s="34"/>
      <c r="V471" s="34"/>
      <c r="W471" s="34"/>
      <c r="X471" s="34"/>
      <c r="Y471" s="34"/>
      <c r="Z471" s="34"/>
      <c r="AA471" s="34"/>
      <c r="AB471" s="34"/>
      <c r="AC471" s="34"/>
      <c r="AD471" s="34"/>
      <c r="AE471" s="34"/>
      <c r="AR471" s="200" t="s">
        <v>150</v>
      </c>
      <c r="AT471" s="200" t="s">
        <v>147</v>
      </c>
      <c r="AU471" s="200" t="s">
        <v>85</v>
      </c>
      <c r="AY471" s="17" t="s">
        <v>145</v>
      </c>
      <c r="BE471" s="201">
        <f>IF(N471="základní",J471,0)</f>
        <v>0</v>
      </c>
      <c r="BF471" s="201">
        <f>IF(N471="snížená",J471,0)</f>
        <v>0</v>
      </c>
      <c r="BG471" s="201">
        <f>IF(N471="zákl. přenesená",J471,0)</f>
        <v>0</v>
      </c>
      <c r="BH471" s="201">
        <f>IF(N471="sníž. přenesená",J471,0)</f>
        <v>0</v>
      </c>
      <c r="BI471" s="201">
        <f>IF(N471="nulová",J471,0)</f>
        <v>0</v>
      </c>
      <c r="BJ471" s="17" t="s">
        <v>83</v>
      </c>
      <c r="BK471" s="201">
        <f>ROUND(I471*H471,2)</f>
        <v>0</v>
      </c>
      <c r="BL471" s="17" t="s">
        <v>151</v>
      </c>
      <c r="BM471" s="200" t="s">
        <v>1001</v>
      </c>
    </row>
    <row r="472" spans="1:65" s="13" customFormat="1">
      <c r="B472" s="208"/>
      <c r="C472" s="209"/>
      <c r="D472" s="210" t="s">
        <v>191</v>
      </c>
      <c r="E472" s="211" t="s">
        <v>1</v>
      </c>
      <c r="F472" s="212" t="s">
        <v>1002</v>
      </c>
      <c r="G472" s="209"/>
      <c r="H472" s="211" t="s">
        <v>1</v>
      </c>
      <c r="I472" s="213"/>
      <c r="J472" s="209"/>
      <c r="K472" s="209"/>
      <c r="L472" s="214"/>
      <c r="M472" s="215"/>
      <c r="N472" s="216"/>
      <c r="O472" s="216"/>
      <c r="P472" s="216"/>
      <c r="Q472" s="216"/>
      <c r="R472" s="216"/>
      <c r="S472" s="216"/>
      <c r="T472" s="217"/>
      <c r="AT472" s="218" t="s">
        <v>191</v>
      </c>
      <c r="AU472" s="218" t="s">
        <v>85</v>
      </c>
      <c r="AV472" s="13" t="s">
        <v>83</v>
      </c>
      <c r="AW472" s="13" t="s">
        <v>32</v>
      </c>
      <c r="AX472" s="13" t="s">
        <v>75</v>
      </c>
      <c r="AY472" s="218" t="s">
        <v>145</v>
      </c>
    </row>
    <row r="473" spans="1:65" s="14" customFormat="1">
      <c r="B473" s="219"/>
      <c r="C473" s="220"/>
      <c r="D473" s="210" t="s">
        <v>191</v>
      </c>
      <c r="E473" s="221" t="s">
        <v>1</v>
      </c>
      <c r="F473" s="222" t="s">
        <v>1003</v>
      </c>
      <c r="G473" s="220"/>
      <c r="H473" s="223">
        <v>837.5</v>
      </c>
      <c r="I473" s="224"/>
      <c r="J473" s="220"/>
      <c r="K473" s="220"/>
      <c r="L473" s="225"/>
      <c r="M473" s="226"/>
      <c r="N473" s="227"/>
      <c r="O473" s="227"/>
      <c r="P473" s="227"/>
      <c r="Q473" s="227"/>
      <c r="R473" s="227"/>
      <c r="S473" s="227"/>
      <c r="T473" s="228"/>
      <c r="AT473" s="229" t="s">
        <v>191</v>
      </c>
      <c r="AU473" s="229" t="s">
        <v>85</v>
      </c>
      <c r="AV473" s="14" t="s">
        <v>85</v>
      </c>
      <c r="AW473" s="14" t="s">
        <v>32</v>
      </c>
      <c r="AX473" s="14" t="s">
        <v>83</v>
      </c>
      <c r="AY473" s="229" t="s">
        <v>145</v>
      </c>
    </row>
    <row r="474" spans="1:65" s="2" customFormat="1" ht="24.2" customHeight="1">
      <c r="A474" s="34"/>
      <c r="B474" s="35"/>
      <c r="C474" s="187" t="s">
        <v>1004</v>
      </c>
      <c r="D474" s="187" t="s">
        <v>147</v>
      </c>
      <c r="E474" s="188" t="s">
        <v>1005</v>
      </c>
      <c r="F474" s="189" t="s">
        <v>1006</v>
      </c>
      <c r="G474" s="190" t="s">
        <v>232</v>
      </c>
      <c r="H474" s="191">
        <v>24.05</v>
      </c>
      <c r="I474" s="192"/>
      <c r="J474" s="193">
        <f>ROUND(I474*H474,2)</f>
        <v>0</v>
      </c>
      <c r="K474" s="194"/>
      <c r="L474" s="195"/>
      <c r="M474" s="196" t="s">
        <v>1</v>
      </c>
      <c r="N474" s="197" t="s">
        <v>40</v>
      </c>
      <c r="O474" s="71"/>
      <c r="P474" s="198">
        <f>O474*H474</f>
        <v>0</v>
      </c>
      <c r="Q474" s="198">
        <v>0</v>
      </c>
      <c r="R474" s="198">
        <f>Q474*H474</f>
        <v>0</v>
      </c>
      <c r="S474" s="198">
        <v>0</v>
      </c>
      <c r="T474" s="199">
        <f>S474*H474</f>
        <v>0</v>
      </c>
      <c r="U474" s="34"/>
      <c r="V474" s="34"/>
      <c r="W474" s="34"/>
      <c r="X474" s="34"/>
      <c r="Y474" s="34"/>
      <c r="Z474" s="34"/>
      <c r="AA474" s="34"/>
      <c r="AB474" s="34"/>
      <c r="AC474" s="34"/>
      <c r="AD474" s="34"/>
      <c r="AE474" s="34"/>
      <c r="AR474" s="200" t="s">
        <v>150</v>
      </c>
      <c r="AT474" s="200" t="s">
        <v>147</v>
      </c>
      <c r="AU474" s="200" t="s">
        <v>85</v>
      </c>
      <c r="AY474" s="17" t="s">
        <v>145</v>
      </c>
      <c r="BE474" s="201">
        <f>IF(N474="základní",J474,0)</f>
        <v>0</v>
      </c>
      <c r="BF474" s="201">
        <f>IF(N474="snížená",J474,0)</f>
        <v>0</v>
      </c>
      <c r="BG474" s="201">
        <f>IF(N474="zákl. přenesená",J474,0)</f>
        <v>0</v>
      </c>
      <c r="BH474" s="201">
        <f>IF(N474="sníž. přenesená",J474,0)</f>
        <v>0</v>
      </c>
      <c r="BI474" s="201">
        <f>IF(N474="nulová",J474,0)</f>
        <v>0</v>
      </c>
      <c r="BJ474" s="17" t="s">
        <v>83</v>
      </c>
      <c r="BK474" s="201">
        <f>ROUND(I474*H474,2)</f>
        <v>0</v>
      </c>
      <c r="BL474" s="17" t="s">
        <v>151</v>
      </c>
      <c r="BM474" s="200" t="s">
        <v>1007</v>
      </c>
    </row>
    <row r="475" spans="1:65" s="13" customFormat="1">
      <c r="B475" s="208"/>
      <c r="C475" s="209"/>
      <c r="D475" s="210" t="s">
        <v>191</v>
      </c>
      <c r="E475" s="211" t="s">
        <v>1</v>
      </c>
      <c r="F475" s="212" t="s">
        <v>949</v>
      </c>
      <c r="G475" s="209"/>
      <c r="H475" s="211" t="s">
        <v>1</v>
      </c>
      <c r="I475" s="213"/>
      <c r="J475" s="209"/>
      <c r="K475" s="209"/>
      <c r="L475" s="214"/>
      <c r="M475" s="215"/>
      <c r="N475" s="216"/>
      <c r="O475" s="216"/>
      <c r="P475" s="216"/>
      <c r="Q475" s="216"/>
      <c r="R475" s="216"/>
      <c r="S475" s="216"/>
      <c r="T475" s="217"/>
      <c r="AT475" s="218" t="s">
        <v>191</v>
      </c>
      <c r="AU475" s="218" t="s">
        <v>85</v>
      </c>
      <c r="AV475" s="13" t="s">
        <v>83</v>
      </c>
      <c r="AW475" s="13" t="s">
        <v>32</v>
      </c>
      <c r="AX475" s="13" t="s">
        <v>75</v>
      </c>
      <c r="AY475" s="218" t="s">
        <v>145</v>
      </c>
    </row>
    <row r="476" spans="1:65" s="14" customFormat="1">
      <c r="B476" s="219"/>
      <c r="C476" s="220"/>
      <c r="D476" s="210" t="s">
        <v>191</v>
      </c>
      <c r="E476" s="221" t="s">
        <v>1</v>
      </c>
      <c r="F476" s="222" t="s">
        <v>1008</v>
      </c>
      <c r="G476" s="220"/>
      <c r="H476" s="223">
        <v>24.05</v>
      </c>
      <c r="I476" s="224"/>
      <c r="J476" s="220"/>
      <c r="K476" s="220"/>
      <c r="L476" s="225"/>
      <c r="M476" s="226"/>
      <c r="N476" s="227"/>
      <c r="O476" s="227"/>
      <c r="P476" s="227"/>
      <c r="Q476" s="227"/>
      <c r="R476" s="227"/>
      <c r="S476" s="227"/>
      <c r="T476" s="228"/>
      <c r="AT476" s="229" t="s">
        <v>191</v>
      </c>
      <c r="AU476" s="229" t="s">
        <v>85</v>
      </c>
      <c r="AV476" s="14" t="s">
        <v>85</v>
      </c>
      <c r="AW476" s="14" t="s">
        <v>32</v>
      </c>
      <c r="AX476" s="14" t="s">
        <v>83</v>
      </c>
      <c r="AY476" s="229" t="s">
        <v>145</v>
      </c>
    </row>
    <row r="477" spans="1:65" s="2" customFormat="1" ht="24.2" customHeight="1">
      <c r="A477" s="34"/>
      <c r="B477" s="35"/>
      <c r="C477" s="187" t="s">
        <v>1009</v>
      </c>
      <c r="D477" s="187" t="s">
        <v>147</v>
      </c>
      <c r="E477" s="188" t="s">
        <v>1010</v>
      </c>
      <c r="F477" s="189" t="s">
        <v>1011</v>
      </c>
      <c r="G477" s="190" t="s">
        <v>232</v>
      </c>
      <c r="H477" s="191">
        <v>21.716000000000001</v>
      </c>
      <c r="I477" s="192"/>
      <c r="J477" s="193">
        <f>ROUND(I477*H477,2)</f>
        <v>0</v>
      </c>
      <c r="K477" s="194"/>
      <c r="L477" s="195"/>
      <c r="M477" s="196" t="s">
        <v>1</v>
      </c>
      <c r="N477" s="197" t="s">
        <v>40</v>
      </c>
      <c r="O477" s="71"/>
      <c r="P477" s="198">
        <f>O477*H477</f>
        <v>0</v>
      </c>
      <c r="Q477" s="198">
        <v>0</v>
      </c>
      <c r="R477" s="198">
        <f>Q477*H477</f>
        <v>0</v>
      </c>
      <c r="S477" s="198">
        <v>0</v>
      </c>
      <c r="T477" s="199">
        <f>S477*H477</f>
        <v>0</v>
      </c>
      <c r="U477" s="34"/>
      <c r="V477" s="34"/>
      <c r="W477" s="34"/>
      <c r="X477" s="34"/>
      <c r="Y477" s="34"/>
      <c r="Z477" s="34"/>
      <c r="AA477" s="34"/>
      <c r="AB477" s="34"/>
      <c r="AC477" s="34"/>
      <c r="AD477" s="34"/>
      <c r="AE477" s="34"/>
      <c r="AR477" s="200" t="s">
        <v>150</v>
      </c>
      <c r="AT477" s="200" t="s">
        <v>147</v>
      </c>
      <c r="AU477" s="200" t="s">
        <v>85</v>
      </c>
      <c r="AY477" s="17" t="s">
        <v>145</v>
      </c>
      <c r="BE477" s="201">
        <f>IF(N477="základní",J477,0)</f>
        <v>0</v>
      </c>
      <c r="BF477" s="201">
        <f>IF(N477="snížená",J477,0)</f>
        <v>0</v>
      </c>
      <c r="BG477" s="201">
        <f>IF(N477="zákl. přenesená",J477,0)</f>
        <v>0</v>
      </c>
      <c r="BH477" s="201">
        <f>IF(N477="sníž. přenesená",J477,0)</f>
        <v>0</v>
      </c>
      <c r="BI477" s="201">
        <f>IF(N477="nulová",J477,0)</f>
        <v>0</v>
      </c>
      <c r="BJ477" s="17" t="s">
        <v>83</v>
      </c>
      <c r="BK477" s="201">
        <f>ROUND(I477*H477,2)</f>
        <v>0</v>
      </c>
      <c r="BL477" s="17" t="s">
        <v>151</v>
      </c>
      <c r="BM477" s="200" t="s">
        <v>1012</v>
      </c>
    </row>
    <row r="478" spans="1:65" s="13" customFormat="1">
      <c r="B478" s="208"/>
      <c r="C478" s="209"/>
      <c r="D478" s="210" t="s">
        <v>191</v>
      </c>
      <c r="E478" s="211" t="s">
        <v>1</v>
      </c>
      <c r="F478" s="212" t="s">
        <v>949</v>
      </c>
      <c r="G478" s="209"/>
      <c r="H478" s="211" t="s">
        <v>1</v>
      </c>
      <c r="I478" s="213"/>
      <c r="J478" s="209"/>
      <c r="K478" s="209"/>
      <c r="L478" s="214"/>
      <c r="M478" s="215"/>
      <c r="N478" s="216"/>
      <c r="O478" s="216"/>
      <c r="P478" s="216"/>
      <c r="Q478" s="216"/>
      <c r="R478" s="216"/>
      <c r="S478" s="216"/>
      <c r="T478" s="217"/>
      <c r="AT478" s="218" t="s">
        <v>191</v>
      </c>
      <c r="AU478" s="218" t="s">
        <v>85</v>
      </c>
      <c r="AV478" s="13" t="s">
        <v>83</v>
      </c>
      <c r="AW478" s="13" t="s">
        <v>32</v>
      </c>
      <c r="AX478" s="13" t="s">
        <v>75</v>
      </c>
      <c r="AY478" s="218" t="s">
        <v>145</v>
      </c>
    </row>
    <row r="479" spans="1:65" s="14" customFormat="1">
      <c r="B479" s="219"/>
      <c r="C479" s="220"/>
      <c r="D479" s="210" t="s">
        <v>191</v>
      </c>
      <c r="E479" s="221" t="s">
        <v>1</v>
      </c>
      <c r="F479" s="222" t="s">
        <v>1013</v>
      </c>
      <c r="G479" s="220"/>
      <c r="H479" s="223">
        <v>21.716000000000001</v>
      </c>
      <c r="I479" s="224"/>
      <c r="J479" s="220"/>
      <c r="K479" s="220"/>
      <c r="L479" s="225"/>
      <c r="M479" s="226"/>
      <c r="N479" s="227"/>
      <c r="O479" s="227"/>
      <c r="P479" s="227"/>
      <c r="Q479" s="227"/>
      <c r="R479" s="227"/>
      <c r="S479" s="227"/>
      <c r="T479" s="228"/>
      <c r="AT479" s="229" t="s">
        <v>191</v>
      </c>
      <c r="AU479" s="229" t="s">
        <v>85</v>
      </c>
      <c r="AV479" s="14" t="s">
        <v>85</v>
      </c>
      <c r="AW479" s="14" t="s">
        <v>32</v>
      </c>
      <c r="AX479" s="14" t="s">
        <v>83</v>
      </c>
      <c r="AY479" s="229" t="s">
        <v>145</v>
      </c>
    </row>
    <row r="480" spans="1:65" s="2" customFormat="1" ht="24.2" customHeight="1">
      <c r="A480" s="34"/>
      <c r="B480" s="35"/>
      <c r="C480" s="187" t="s">
        <v>239</v>
      </c>
      <c r="D480" s="187" t="s">
        <v>147</v>
      </c>
      <c r="E480" s="188" t="s">
        <v>1014</v>
      </c>
      <c r="F480" s="189" t="s">
        <v>1015</v>
      </c>
      <c r="G480" s="190" t="s">
        <v>232</v>
      </c>
      <c r="H480" s="191">
        <v>21.5</v>
      </c>
      <c r="I480" s="192"/>
      <c r="J480" s="193">
        <f>ROUND(I480*H480,2)</f>
        <v>0</v>
      </c>
      <c r="K480" s="194"/>
      <c r="L480" s="195"/>
      <c r="M480" s="196" t="s">
        <v>1</v>
      </c>
      <c r="N480" s="197" t="s">
        <v>40</v>
      </c>
      <c r="O480" s="71"/>
      <c r="P480" s="198">
        <f>O480*H480</f>
        <v>0</v>
      </c>
      <c r="Q480" s="198">
        <v>0</v>
      </c>
      <c r="R480" s="198">
        <f>Q480*H480</f>
        <v>0</v>
      </c>
      <c r="S480" s="198">
        <v>0</v>
      </c>
      <c r="T480" s="199">
        <f>S480*H480</f>
        <v>0</v>
      </c>
      <c r="U480" s="34"/>
      <c r="V480" s="34"/>
      <c r="W480" s="34"/>
      <c r="X480" s="34"/>
      <c r="Y480" s="34"/>
      <c r="Z480" s="34"/>
      <c r="AA480" s="34"/>
      <c r="AB480" s="34"/>
      <c r="AC480" s="34"/>
      <c r="AD480" s="34"/>
      <c r="AE480" s="34"/>
      <c r="AR480" s="200" t="s">
        <v>150</v>
      </c>
      <c r="AT480" s="200" t="s">
        <v>147</v>
      </c>
      <c r="AU480" s="200" t="s">
        <v>85</v>
      </c>
      <c r="AY480" s="17" t="s">
        <v>145</v>
      </c>
      <c r="BE480" s="201">
        <f>IF(N480="základní",J480,0)</f>
        <v>0</v>
      </c>
      <c r="BF480" s="201">
        <f>IF(N480="snížená",J480,0)</f>
        <v>0</v>
      </c>
      <c r="BG480" s="201">
        <f>IF(N480="zákl. přenesená",J480,0)</f>
        <v>0</v>
      </c>
      <c r="BH480" s="201">
        <f>IF(N480="sníž. přenesená",J480,0)</f>
        <v>0</v>
      </c>
      <c r="BI480" s="201">
        <f>IF(N480="nulová",J480,0)</f>
        <v>0</v>
      </c>
      <c r="BJ480" s="17" t="s">
        <v>83</v>
      </c>
      <c r="BK480" s="201">
        <f>ROUND(I480*H480,2)</f>
        <v>0</v>
      </c>
      <c r="BL480" s="17" t="s">
        <v>151</v>
      </c>
      <c r="BM480" s="200" t="s">
        <v>1016</v>
      </c>
    </row>
    <row r="481" spans="1:65" s="13" customFormat="1">
      <c r="B481" s="208"/>
      <c r="C481" s="209"/>
      <c r="D481" s="210" t="s">
        <v>191</v>
      </c>
      <c r="E481" s="211" t="s">
        <v>1</v>
      </c>
      <c r="F481" s="212" t="s">
        <v>949</v>
      </c>
      <c r="G481" s="209"/>
      <c r="H481" s="211" t="s">
        <v>1</v>
      </c>
      <c r="I481" s="213"/>
      <c r="J481" s="209"/>
      <c r="K481" s="209"/>
      <c r="L481" s="214"/>
      <c r="M481" s="215"/>
      <c r="N481" s="216"/>
      <c r="O481" s="216"/>
      <c r="P481" s="216"/>
      <c r="Q481" s="216"/>
      <c r="R481" s="216"/>
      <c r="S481" s="216"/>
      <c r="T481" s="217"/>
      <c r="AT481" s="218" t="s">
        <v>191</v>
      </c>
      <c r="AU481" s="218" t="s">
        <v>85</v>
      </c>
      <c r="AV481" s="13" t="s">
        <v>83</v>
      </c>
      <c r="AW481" s="13" t="s">
        <v>32</v>
      </c>
      <c r="AX481" s="13" t="s">
        <v>75</v>
      </c>
      <c r="AY481" s="218" t="s">
        <v>145</v>
      </c>
    </row>
    <row r="482" spans="1:65" s="14" customFormat="1">
      <c r="B482" s="219"/>
      <c r="C482" s="220"/>
      <c r="D482" s="210" t="s">
        <v>191</v>
      </c>
      <c r="E482" s="221" t="s">
        <v>1</v>
      </c>
      <c r="F482" s="222" t="s">
        <v>1017</v>
      </c>
      <c r="G482" s="220"/>
      <c r="H482" s="223">
        <v>21.5</v>
      </c>
      <c r="I482" s="224"/>
      <c r="J482" s="220"/>
      <c r="K482" s="220"/>
      <c r="L482" s="225"/>
      <c r="M482" s="226"/>
      <c r="N482" s="227"/>
      <c r="O482" s="227"/>
      <c r="P482" s="227"/>
      <c r="Q482" s="227"/>
      <c r="R482" s="227"/>
      <c r="S482" s="227"/>
      <c r="T482" s="228"/>
      <c r="AT482" s="229" t="s">
        <v>191</v>
      </c>
      <c r="AU482" s="229" t="s">
        <v>85</v>
      </c>
      <c r="AV482" s="14" t="s">
        <v>85</v>
      </c>
      <c r="AW482" s="14" t="s">
        <v>32</v>
      </c>
      <c r="AX482" s="14" t="s">
        <v>83</v>
      </c>
      <c r="AY482" s="229" t="s">
        <v>145</v>
      </c>
    </row>
    <row r="483" spans="1:65" s="2" customFormat="1" ht="37.9" customHeight="1">
      <c r="A483" s="34"/>
      <c r="B483" s="35"/>
      <c r="C483" s="187" t="s">
        <v>1018</v>
      </c>
      <c r="D483" s="187" t="s">
        <v>147</v>
      </c>
      <c r="E483" s="188" t="s">
        <v>1019</v>
      </c>
      <c r="F483" s="189" t="s">
        <v>1020</v>
      </c>
      <c r="G483" s="190" t="s">
        <v>149</v>
      </c>
      <c r="H483" s="191">
        <v>4</v>
      </c>
      <c r="I483" s="192"/>
      <c r="J483" s="193">
        <f>ROUND(I483*H483,2)</f>
        <v>0</v>
      </c>
      <c r="K483" s="194"/>
      <c r="L483" s="195"/>
      <c r="M483" s="196" t="s">
        <v>1</v>
      </c>
      <c r="N483" s="197" t="s">
        <v>40</v>
      </c>
      <c r="O483" s="71"/>
      <c r="P483" s="198">
        <f>O483*H483</f>
        <v>0</v>
      </c>
      <c r="Q483" s="198">
        <v>0</v>
      </c>
      <c r="R483" s="198">
        <f>Q483*H483</f>
        <v>0</v>
      </c>
      <c r="S483" s="198">
        <v>0</v>
      </c>
      <c r="T483" s="199">
        <f>S483*H483</f>
        <v>0</v>
      </c>
      <c r="U483" s="34"/>
      <c r="V483" s="34"/>
      <c r="W483" s="34"/>
      <c r="X483" s="34"/>
      <c r="Y483" s="34"/>
      <c r="Z483" s="34"/>
      <c r="AA483" s="34"/>
      <c r="AB483" s="34"/>
      <c r="AC483" s="34"/>
      <c r="AD483" s="34"/>
      <c r="AE483" s="34"/>
      <c r="AR483" s="200" t="s">
        <v>150</v>
      </c>
      <c r="AT483" s="200" t="s">
        <v>147</v>
      </c>
      <c r="AU483" s="200" t="s">
        <v>85</v>
      </c>
      <c r="AY483" s="17" t="s">
        <v>145</v>
      </c>
      <c r="BE483" s="201">
        <f>IF(N483="základní",J483,0)</f>
        <v>0</v>
      </c>
      <c r="BF483" s="201">
        <f>IF(N483="snížená",J483,0)</f>
        <v>0</v>
      </c>
      <c r="BG483" s="201">
        <f>IF(N483="zákl. přenesená",J483,0)</f>
        <v>0</v>
      </c>
      <c r="BH483" s="201">
        <f>IF(N483="sníž. přenesená",J483,0)</f>
        <v>0</v>
      </c>
      <c r="BI483" s="201">
        <f>IF(N483="nulová",J483,0)</f>
        <v>0</v>
      </c>
      <c r="BJ483" s="17" t="s">
        <v>83</v>
      </c>
      <c r="BK483" s="201">
        <f>ROUND(I483*H483,2)</f>
        <v>0</v>
      </c>
      <c r="BL483" s="17" t="s">
        <v>151</v>
      </c>
      <c r="BM483" s="200" t="s">
        <v>1021</v>
      </c>
    </row>
    <row r="484" spans="1:65" s="2" customFormat="1" ht="62.65" customHeight="1">
      <c r="A484" s="34"/>
      <c r="B484" s="35"/>
      <c r="C484" s="241" t="s">
        <v>1022</v>
      </c>
      <c r="D484" s="241" t="s">
        <v>218</v>
      </c>
      <c r="E484" s="242" t="s">
        <v>1023</v>
      </c>
      <c r="F484" s="243" t="s">
        <v>1024</v>
      </c>
      <c r="G484" s="244" t="s">
        <v>173</v>
      </c>
      <c r="H484" s="245">
        <v>102.024</v>
      </c>
      <c r="I484" s="246"/>
      <c r="J484" s="247">
        <f>ROUND(I484*H484,2)</f>
        <v>0</v>
      </c>
      <c r="K484" s="248"/>
      <c r="L484" s="39"/>
      <c r="M484" s="249" t="s">
        <v>1</v>
      </c>
      <c r="N484" s="250" t="s">
        <v>40</v>
      </c>
      <c r="O484" s="71"/>
      <c r="P484" s="198">
        <f>O484*H484</f>
        <v>0</v>
      </c>
      <c r="Q484" s="198">
        <v>6</v>
      </c>
      <c r="R484" s="198">
        <f>Q484*H484</f>
        <v>612.14400000000001</v>
      </c>
      <c r="S484" s="198">
        <v>0</v>
      </c>
      <c r="T484" s="199">
        <f>S484*H484</f>
        <v>0</v>
      </c>
      <c r="U484" s="34"/>
      <c r="V484" s="34"/>
      <c r="W484" s="34"/>
      <c r="X484" s="34"/>
      <c r="Y484" s="34"/>
      <c r="Z484" s="34"/>
      <c r="AA484" s="34"/>
      <c r="AB484" s="34"/>
      <c r="AC484" s="34"/>
      <c r="AD484" s="34"/>
      <c r="AE484" s="34"/>
      <c r="AR484" s="200" t="s">
        <v>151</v>
      </c>
      <c r="AT484" s="200" t="s">
        <v>218</v>
      </c>
      <c r="AU484" s="200" t="s">
        <v>85</v>
      </c>
      <c r="AY484" s="17" t="s">
        <v>145</v>
      </c>
      <c r="BE484" s="201">
        <f>IF(N484="základní",J484,0)</f>
        <v>0</v>
      </c>
      <c r="BF484" s="201">
        <f>IF(N484="snížená",J484,0)</f>
        <v>0</v>
      </c>
      <c r="BG484" s="201">
        <f>IF(N484="zákl. přenesená",J484,0)</f>
        <v>0</v>
      </c>
      <c r="BH484" s="201">
        <f>IF(N484="sníž. přenesená",J484,0)</f>
        <v>0</v>
      </c>
      <c r="BI484" s="201">
        <f>IF(N484="nulová",J484,0)</f>
        <v>0</v>
      </c>
      <c r="BJ484" s="17" t="s">
        <v>83</v>
      </c>
      <c r="BK484" s="201">
        <f>ROUND(I484*H484,2)</f>
        <v>0</v>
      </c>
      <c r="BL484" s="17" t="s">
        <v>151</v>
      </c>
      <c r="BM484" s="200" t="s">
        <v>1025</v>
      </c>
    </row>
    <row r="485" spans="1:65" s="13" customFormat="1">
      <c r="B485" s="208"/>
      <c r="C485" s="209"/>
      <c r="D485" s="210" t="s">
        <v>191</v>
      </c>
      <c r="E485" s="211" t="s">
        <v>1</v>
      </c>
      <c r="F485" s="212" t="s">
        <v>1026</v>
      </c>
      <c r="G485" s="209"/>
      <c r="H485" s="211" t="s">
        <v>1</v>
      </c>
      <c r="I485" s="213"/>
      <c r="J485" s="209"/>
      <c r="K485" s="209"/>
      <c r="L485" s="214"/>
      <c r="M485" s="215"/>
      <c r="N485" s="216"/>
      <c r="O485" s="216"/>
      <c r="P485" s="216"/>
      <c r="Q485" s="216"/>
      <c r="R485" s="216"/>
      <c r="S485" s="216"/>
      <c r="T485" s="217"/>
      <c r="AT485" s="218" t="s">
        <v>191</v>
      </c>
      <c r="AU485" s="218" t="s">
        <v>85</v>
      </c>
      <c r="AV485" s="13" t="s">
        <v>83</v>
      </c>
      <c r="AW485" s="13" t="s">
        <v>32</v>
      </c>
      <c r="AX485" s="13" t="s">
        <v>75</v>
      </c>
      <c r="AY485" s="218" t="s">
        <v>145</v>
      </c>
    </row>
    <row r="486" spans="1:65" s="14" customFormat="1">
      <c r="B486" s="219"/>
      <c r="C486" s="220"/>
      <c r="D486" s="210" t="s">
        <v>191</v>
      </c>
      <c r="E486" s="221" t="s">
        <v>1</v>
      </c>
      <c r="F486" s="222" t="s">
        <v>1027</v>
      </c>
      <c r="G486" s="220"/>
      <c r="H486" s="223">
        <v>102.024</v>
      </c>
      <c r="I486" s="224"/>
      <c r="J486" s="220"/>
      <c r="K486" s="220"/>
      <c r="L486" s="225"/>
      <c r="M486" s="226"/>
      <c r="N486" s="227"/>
      <c r="O486" s="227"/>
      <c r="P486" s="227"/>
      <c r="Q486" s="227"/>
      <c r="R486" s="227"/>
      <c r="S486" s="227"/>
      <c r="T486" s="228"/>
      <c r="AT486" s="229" t="s">
        <v>191</v>
      </c>
      <c r="AU486" s="229" t="s">
        <v>85</v>
      </c>
      <c r="AV486" s="14" t="s">
        <v>85</v>
      </c>
      <c r="AW486" s="14" t="s">
        <v>32</v>
      </c>
      <c r="AX486" s="14" t="s">
        <v>83</v>
      </c>
      <c r="AY486" s="229" t="s">
        <v>145</v>
      </c>
    </row>
    <row r="487" spans="1:65" s="2" customFormat="1" ht="49.15" customHeight="1">
      <c r="A487" s="34"/>
      <c r="B487" s="35"/>
      <c r="C487" s="241" t="s">
        <v>1028</v>
      </c>
      <c r="D487" s="241" t="s">
        <v>218</v>
      </c>
      <c r="E487" s="242" t="s">
        <v>1029</v>
      </c>
      <c r="F487" s="243" t="s">
        <v>1030</v>
      </c>
      <c r="G487" s="244" t="s">
        <v>173</v>
      </c>
      <c r="H487" s="245">
        <v>15.641999999999999</v>
      </c>
      <c r="I487" s="246"/>
      <c r="J487" s="247">
        <f>ROUND(I487*H487,2)</f>
        <v>0</v>
      </c>
      <c r="K487" s="248"/>
      <c r="L487" s="39"/>
      <c r="M487" s="249" t="s">
        <v>1</v>
      </c>
      <c r="N487" s="250" t="s">
        <v>40</v>
      </c>
      <c r="O487" s="71"/>
      <c r="P487" s="198">
        <f>O487*H487</f>
        <v>0</v>
      </c>
      <c r="Q487" s="198">
        <v>0</v>
      </c>
      <c r="R487" s="198">
        <f>Q487*H487</f>
        <v>0</v>
      </c>
      <c r="S487" s="198">
        <v>0</v>
      </c>
      <c r="T487" s="199">
        <f>S487*H487</f>
        <v>0</v>
      </c>
      <c r="U487" s="34"/>
      <c r="V487" s="34"/>
      <c r="W487" s="34"/>
      <c r="X487" s="34"/>
      <c r="Y487" s="34"/>
      <c r="Z487" s="34"/>
      <c r="AA487" s="34"/>
      <c r="AB487" s="34"/>
      <c r="AC487" s="34"/>
      <c r="AD487" s="34"/>
      <c r="AE487" s="34"/>
      <c r="AR487" s="200" t="s">
        <v>1031</v>
      </c>
      <c r="AT487" s="200" t="s">
        <v>218</v>
      </c>
      <c r="AU487" s="200" t="s">
        <v>85</v>
      </c>
      <c r="AY487" s="17" t="s">
        <v>145</v>
      </c>
      <c r="BE487" s="201">
        <f>IF(N487="základní",J487,0)</f>
        <v>0</v>
      </c>
      <c r="BF487" s="201">
        <f>IF(N487="snížená",J487,0)</f>
        <v>0</v>
      </c>
      <c r="BG487" s="201">
        <f>IF(N487="zákl. přenesená",J487,0)</f>
        <v>0</v>
      </c>
      <c r="BH487" s="201">
        <f>IF(N487="sníž. přenesená",J487,0)</f>
        <v>0</v>
      </c>
      <c r="BI487" s="201">
        <f>IF(N487="nulová",J487,0)</f>
        <v>0</v>
      </c>
      <c r="BJ487" s="17" t="s">
        <v>83</v>
      </c>
      <c r="BK487" s="201">
        <f>ROUND(I487*H487,2)</f>
        <v>0</v>
      </c>
      <c r="BL487" s="17" t="s">
        <v>1031</v>
      </c>
      <c r="BM487" s="200" t="s">
        <v>1032</v>
      </c>
    </row>
    <row r="488" spans="1:65" s="14" customFormat="1">
      <c r="B488" s="219"/>
      <c r="C488" s="220"/>
      <c r="D488" s="210" t="s">
        <v>191</v>
      </c>
      <c r="E488" s="221" t="s">
        <v>1</v>
      </c>
      <c r="F488" s="222" t="s">
        <v>1033</v>
      </c>
      <c r="G488" s="220"/>
      <c r="H488" s="223">
        <v>15.641999999999999</v>
      </c>
      <c r="I488" s="224"/>
      <c r="J488" s="220"/>
      <c r="K488" s="220"/>
      <c r="L488" s="225"/>
      <c r="M488" s="226"/>
      <c r="N488" s="227"/>
      <c r="O488" s="227"/>
      <c r="P488" s="227"/>
      <c r="Q488" s="227"/>
      <c r="R488" s="227"/>
      <c r="S488" s="227"/>
      <c r="T488" s="228"/>
      <c r="AT488" s="229" t="s">
        <v>191</v>
      </c>
      <c r="AU488" s="229" t="s">
        <v>85</v>
      </c>
      <c r="AV488" s="14" t="s">
        <v>85</v>
      </c>
      <c r="AW488" s="14" t="s">
        <v>32</v>
      </c>
      <c r="AX488" s="14" t="s">
        <v>83</v>
      </c>
      <c r="AY488" s="229" t="s">
        <v>145</v>
      </c>
    </row>
    <row r="489" spans="1:65" s="12" customFormat="1" ht="25.9" customHeight="1">
      <c r="B489" s="171"/>
      <c r="C489" s="172"/>
      <c r="D489" s="173" t="s">
        <v>74</v>
      </c>
      <c r="E489" s="174" t="s">
        <v>147</v>
      </c>
      <c r="F489" s="174" t="s">
        <v>1034</v>
      </c>
      <c r="G489" s="172"/>
      <c r="H489" s="172"/>
      <c r="I489" s="175"/>
      <c r="J489" s="176">
        <f>BK489</f>
        <v>0</v>
      </c>
      <c r="K489" s="172"/>
      <c r="L489" s="177"/>
      <c r="M489" s="178"/>
      <c r="N489" s="179"/>
      <c r="O489" s="179"/>
      <c r="P489" s="180">
        <f>P490</f>
        <v>0</v>
      </c>
      <c r="Q489" s="179"/>
      <c r="R489" s="180">
        <f>R490</f>
        <v>0.1108485</v>
      </c>
      <c r="S489" s="179"/>
      <c r="T489" s="181">
        <f>T490</f>
        <v>0</v>
      </c>
      <c r="AR489" s="182" t="s">
        <v>155</v>
      </c>
      <c r="AT489" s="183" t="s">
        <v>74</v>
      </c>
      <c r="AU489" s="183" t="s">
        <v>75</v>
      </c>
      <c r="AY489" s="182" t="s">
        <v>145</v>
      </c>
      <c r="BK489" s="184">
        <f>BK490</f>
        <v>0</v>
      </c>
    </row>
    <row r="490" spans="1:65" s="12" customFormat="1" ht="22.9" customHeight="1">
      <c r="B490" s="171"/>
      <c r="C490" s="172"/>
      <c r="D490" s="173" t="s">
        <v>74</v>
      </c>
      <c r="E490" s="185" t="s">
        <v>1035</v>
      </c>
      <c r="F490" s="185" t="s">
        <v>1036</v>
      </c>
      <c r="G490" s="172"/>
      <c r="H490" s="172"/>
      <c r="I490" s="175"/>
      <c r="J490" s="186">
        <f>BK490</f>
        <v>0</v>
      </c>
      <c r="K490" s="172"/>
      <c r="L490" s="177"/>
      <c r="M490" s="178"/>
      <c r="N490" s="179"/>
      <c r="O490" s="179"/>
      <c r="P490" s="180">
        <f>SUM(P491:P505)</f>
        <v>0</v>
      </c>
      <c r="Q490" s="179"/>
      <c r="R490" s="180">
        <f>SUM(R491:R505)</f>
        <v>0.1108485</v>
      </c>
      <c r="S490" s="179"/>
      <c r="T490" s="181">
        <f>SUM(T491:T505)</f>
        <v>0</v>
      </c>
      <c r="AR490" s="182" t="s">
        <v>155</v>
      </c>
      <c r="AT490" s="183" t="s">
        <v>74</v>
      </c>
      <c r="AU490" s="183" t="s">
        <v>83</v>
      </c>
      <c r="AY490" s="182" t="s">
        <v>145</v>
      </c>
      <c r="BK490" s="184">
        <f>SUM(BK491:BK505)</f>
        <v>0</v>
      </c>
    </row>
    <row r="491" spans="1:65" s="2" customFormat="1" ht="24.2" customHeight="1">
      <c r="A491" s="34"/>
      <c r="B491" s="35"/>
      <c r="C491" s="241" t="s">
        <v>1037</v>
      </c>
      <c r="D491" s="241" t="s">
        <v>218</v>
      </c>
      <c r="E491" s="242" t="s">
        <v>1038</v>
      </c>
      <c r="F491" s="243" t="s">
        <v>1039</v>
      </c>
      <c r="G491" s="244" t="s">
        <v>241</v>
      </c>
      <c r="H491" s="245">
        <v>50</v>
      </c>
      <c r="I491" s="246"/>
      <c r="J491" s="247">
        <f>ROUND(I491*H491,2)</f>
        <v>0</v>
      </c>
      <c r="K491" s="248"/>
      <c r="L491" s="39"/>
      <c r="M491" s="249" t="s">
        <v>1</v>
      </c>
      <c r="N491" s="250" t="s">
        <v>40</v>
      </c>
      <c r="O491" s="71"/>
      <c r="P491" s="198">
        <f>O491*H491</f>
        <v>0</v>
      </c>
      <c r="Q491" s="198">
        <v>0</v>
      </c>
      <c r="R491" s="198">
        <f>Q491*H491</f>
        <v>0</v>
      </c>
      <c r="S491" s="198">
        <v>0</v>
      </c>
      <c r="T491" s="199">
        <f>S491*H491</f>
        <v>0</v>
      </c>
      <c r="U491" s="34"/>
      <c r="V491" s="34"/>
      <c r="W491" s="34"/>
      <c r="X491" s="34"/>
      <c r="Y491" s="34"/>
      <c r="Z491" s="34"/>
      <c r="AA491" s="34"/>
      <c r="AB491" s="34"/>
      <c r="AC491" s="34"/>
      <c r="AD491" s="34"/>
      <c r="AE491" s="34"/>
      <c r="AR491" s="200" t="s">
        <v>570</v>
      </c>
      <c r="AT491" s="200" t="s">
        <v>218</v>
      </c>
      <c r="AU491" s="200" t="s">
        <v>85</v>
      </c>
      <c r="AY491" s="17" t="s">
        <v>145</v>
      </c>
      <c r="BE491" s="201">
        <f>IF(N491="základní",J491,0)</f>
        <v>0</v>
      </c>
      <c r="BF491" s="201">
        <f>IF(N491="snížená",J491,0)</f>
        <v>0</v>
      </c>
      <c r="BG491" s="201">
        <f>IF(N491="zákl. přenesená",J491,0)</f>
        <v>0</v>
      </c>
      <c r="BH491" s="201">
        <f>IF(N491="sníž. přenesená",J491,0)</f>
        <v>0</v>
      </c>
      <c r="BI491" s="201">
        <f>IF(N491="nulová",J491,0)</f>
        <v>0</v>
      </c>
      <c r="BJ491" s="17" t="s">
        <v>83</v>
      </c>
      <c r="BK491" s="201">
        <f>ROUND(I491*H491,2)</f>
        <v>0</v>
      </c>
      <c r="BL491" s="17" t="s">
        <v>570</v>
      </c>
      <c r="BM491" s="200" t="s">
        <v>1040</v>
      </c>
    </row>
    <row r="492" spans="1:65" s="13" customFormat="1">
      <c r="B492" s="208"/>
      <c r="C492" s="209"/>
      <c r="D492" s="210" t="s">
        <v>191</v>
      </c>
      <c r="E492" s="211" t="s">
        <v>1</v>
      </c>
      <c r="F492" s="212" t="s">
        <v>338</v>
      </c>
      <c r="G492" s="209"/>
      <c r="H492" s="211" t="s">
        <v>1</v>
      </c>
      <c r="I492" s="213"/>
      <c r="J492" s="209"/>
      <c r="K492" s="209"/>
      <c r="L492" s="214"/>
      <c r="M492" s="215"/>
      <c r="N492" s="216"/>
      <c r="O492" s="216"/>
      <c r="P492" s="216"/>
      <c r="Q492" s="216"/>
      <c r="R492" s="216"/>
      <c r="S492" s="216"/>
      <c r="T492" s="217"/>
      <c r="AT492" s="218" t="s">
        <v>191</v>
      </c>
      <c r="AU492" s="218" t="s">
        <v>85</v>
      </c>
      <c r="AV492" s="13" t="s">
        <v>83</v>
      </c>
      <c r="AW492" s="13" t="s">
        <v>32</v>
      </c>
      <c r="AX492" s="13" t="s">
        <v>75</v>
      </c>
      <c r="AY492" s="218" t="s">
        <v>145</v>
      </c>
    </row>
    <row r="493" spans="1:65" s="13" customFormat="1">
      <c r="B493" s="208"/>
      <c r="C493" s="209"/>
      <c r="D493" s="210" t="s">
        <v>191</v>
      </c>
      <c r="E493" s="211" t="s">
        <v>1</v>
      </c>
      <c r="F493" s="212" t="s">
        <v>1041</v>
      </c>
      <c r="G493" s="209"/>
      <c r="H493" s="211" t="s">
        <v>1</v>
      </c>
      <c r="I493" s="213"/>
      <c r="J493" s="209"/>
      <c r="K493" s="209"/>
      <c r="L493" s="214"/>
      <c r="M493" s="215"/>
      <c r="N493" s="216"/>
      <c r="O493" s="216"/>
      <c r="P493" s="216"/>
      <c r="Q493" s="216"/>
      <c r="R493" s="216"/>
      <c r="S493" s="216"/>
      <c r="T493" s="217"/>
      <c r="AT493" s="218" t="s">
        <v>191</v>
      </c>
      <c r="AU493" s="218" t="s">
        <v>85</v>
      </c>
      <c r="AV493" s="13" t="s">
        <v>83</v>
      </c>
      <c r="AW493" s="13" t="s">
        <v>32</v>
      </c>
      <c r="AX493" s="13" t="s">
        <v>75</v>
      </c>
      <c r="AY493" s="218" t="s">
        <v>145</v>
      </c>
    </row>
    <row r="494" spans="1:65" s="14" customFormat="1">
      <c r="B494" s="219"/>
      <c r="C494" s="220"/>
      <c r="D494" s="210" t="s">
        <v>191</v>
      </c>
      <c r="E494" s="221" t="s">
        <v>1</v>
      </c>
      <c r="F494" s="222" t="s">
        <v>1042</v>
      </c>
      <c r="G494" s="220"/>
      <c r="H494" s="223">
        <v>50</v>
      </c>
      <c r="I494" s="224"/>
      <c r="J494" s="220"/>
      <c r="K494" s="220"/>
      <c r="L494" s="225"/>
      <c r="M494" s="226"/>
      <c r="N494" s="227"/>
      <c r="O494" s="227"/>
      <c r="P494" s="227"/>
      <c r="Q494" s="227"/>
      <c r="R494" s="227"/>
      <c r="S494" s="227"/>
      <c r="T494" s="228"/>
      <c r="AT494" s="229" t="s">
        <v>191</v>
      </c>
      <c r="AU494" s="229" t="s">
        <v>85</v>
      </c>
      <c r="AV494" s="14" t="s">
        <v>85</v>
      </c>
      <c r="AW494" s="14" t="s">
        <v>32</v>
      </c>
      <c r="AX494" s="14" t="s">
        <v>83</v>
      </c>
      <c r="AY494" s="229" t="s">
        <v>145</v>
      </c>
    </row>
    <row r="495" spans="1:65" s="2" customFormat="1" ht="24.2" customHeight="1">
      <c r="A495" s="34"/>
      <c r="B495" s="35"/>
      <c r="C495" s="241" t="s">
        <v>1043</v>
      </c>
      <c r="D495" s="241" t="s">
        <v>218</v>
      </c>
      <c r="E495" s="242" t="s">
        <v>1044</v>
      </c>
      <c r="F495" s="243" t="s">
        <v>1045</v>
      </c>
      <c r="G495" s="244" t="s">
        <v>173</v>
      </c>
      <c r="H495" s="245">
        <v>306</v>
      </c>
      <c r="I495" s="246"/>
      <c r="J495" s="247">
        <f>ROUND(I495*H495,2)</f>
        <v>0</v>
      </c>
      <c r="K495" s="248"/>
      <c r="L495" s="39"/>
      <c r="M495" s="249" t="s">
        <v>1</v>
      </c>
      <c r="N495" s="250" t="s">
        <v>40</v>
      </c>
      <c r="O495" s="71"/>
      <c r="P495" s="198">
        <f>O495*H495</f>
        <v>0</v>
      </c>
      <c r="Q495" s="198">
        <v>0</v>
      </c>
      <c r="R495" s="198">
        <f>Q495*H495</f>
        <v>0</v>
      </c>
      <c r="S495" s="198">
        <v>0</v>
      </c>
      <c r="T495" s="199">
        <f>S495*H495</f>
        <v>0</v>
      </c>
      <c r="U495" s="34"/>
      <c r="V495" s="34"/>
      <c r="W495" s="34"/>
      <c r="X495" s="34"/>
      <c r="Y495" s="34"/>
      <c r="Z495" s="34"/>
      <c r="AA495" s="34"/>
      <c r="AB495" s="34"/>
      <c r="AC495" s="34"/>
      <c r="AD495" s="34"/>
      <c r="AE495" s="34"/>
      <c r="AR495" s="200" t="s">
        <v>570</v>
      </c>
      <c r="AT495" s="200" t="s">
        <v>218</v>
      </c>
      <c r="AU495" s="200" t="s">
        <v>85</v>
      </c>
      <c r="AY495" s="17" t="s">
        <v>145</v>
      </c>
      <c r="BE495" s="201">
        <f>IF(N495="základní",J495,0)</f>
        <v>0</v>
      </c>
      <c r="BF495" s="201">
        <f>IF(N495="snížená",J495,0)</f>
        <v>0</v>
      </c>
      <c r="BG495" s="201">
        <f>IF(N495="zákl. přenesená",J495,0)</f>
        <v>0</v>
      </c>
      <c r="BH495" s="201">
        <f>IF(N495="sníž. přenesená",J495,0)</f>
        <v>0</v>
      </c>
      <c r="BI495" s="201">
        <f>IF(N495="nulová",J495,0)</f>
        <v>0</v>
      </c>
      <c r="BJ495" s="17" t="s">
        <v>83</v>
      </c>
      <c r="BK495" s="201">
        <f>ROUND(I495*H495,2)</f>
        <v>0</v>
      </c>
      <c r="BL495" s="17" t="s">
        <v>570</v>
      </c>
      <c r="BM495" s="200" t="s">
        <v>1046</v>
      </c>
    </row>
    <row r="496" spans="1:65" s="14" customFormat="1">
      <c r="B496" s="219"/>
      <c r="C496" s="220"/>
      <c r="D496" s="210" t="s">
        <v>191</v>
      </c>
      <c r="E496" s="221" t="s">
        <v>1</v>
      </c>
      <c r="F496" s="222" t="s">
        <v>1047</v>
      </c>
      <c r="G496" s="220"/>
      <c r="H496" s="223">
        <v>306</v>
      </c>
      <c r="I496" s="224"/>
      <c r="J496" s="220"/>
      <c r="K496" s="220"/>
      <c r="L496" s="225"/>
      <c r="M496" s="226"/>
      <c r="N496" s="227"/>
      <c r="O496" s="227"/>
      <c r="P496" s="227"/>
      <c r="Q496" s="227"/>
      <c r="R496" s="227"/>
      <c r="S496" s="227"/>
      <c r="T496" s="228"/>
      <c r="AT496" s="229" t="s">
        <v>191</v>
      </c>
      <c r="AU496" s="229" t="s">
        <v>85</v>
      </c>
      <c r="AV496" s="14" t="s">
        <v>85</v>
      </c>
      <c r="AW496" s="14" t="s">
        <v>32</v>
      </c>
      <c r="AX496" s="14" t="s">
        <v>83</v>
      </c>
      <c r="AY496" s="229" t="s">
        <v>145</v>
      </c>
    </row>
    <row r="497" spans="1:65" s="2" customFormat="1" ht="14.45" customHeight="1">
      <c r="A497" s="34"/>
      <c r="B497" s="35"/>
      <c r="C497" s="187" t="s">
        <v>1048</v>
      </c>
      <c r="D497" s="187" t="s">
        <v>147</v>
      </c>
      <c r="E497" s="188" t="s">
        <v>1049</v>
      </c>
      <c r="F497" s="189" t="s">
        <v>1050</v>
      </c>
      <c r="G497" s="190" t="s">
        <v>173</v>
      </c>
      <c r="H497" s="191">
        <v>160.65</v>
      </c>
      <c r="I497" s="192"/>
      <c r="J497" s="193">
        <f>ROUND(I497*H497,2)</f>
        <v>0</v>
      </c>
      <c r="K497" s="194"/>
      <c r="L497" s="195"/>
      <c r="M497" s="196" t="s">
        <v>1</v>
      </c>
      <c r="N497" s="197" t="s">
        <v>40</v>
      </c>
      <c r="O497" s="71"/>
      <c r="P497" s="198">
        <f>O497*H497</f>
        <v>0</v>
      </c>
      <c r="Q497" s="198">
        <v>6.8999999999999997E-4</v>
      </c>
      <c r="R497" s="198">
        <f>Q497*H497</f>
        <v>0.1108485</v>
      </c>
      <c r="S497" s="198">
        <v>0</v>
      </c>
      <c r="T497" s="199">
        <f>S497*H497</f>
        <v>0</v>
      </c>
      <c r="U497" s="34"/>
      <c r="V497" s="34"/>
      <c r="W497" s="34"/>
      <c r="X497" s="34"/>
      <c r="Y497" s="34"/>
      <c r="Z497" s="34"/>
      <c r="AA497" s="34"/>
      <c r="AB497" s="34"/>
      <c r="AC497" s="34"/>
      <c r="AD497" s="34"/>
      <c r="AE497" s="34"/>
      <c r="AR497" s="200" t="s">
        <v>884</v>
      </c>
      <c r="AT497" s="200" t="s">
        <v>147</v>
      </c>
      <c r="AU497" s="200" t="s">
        <v>85</v>
      </c>
      <c r="AY497" s="17" t="s">
        <v>145</v>
      </c>
      <c r="BE497" s="201">
        <f>IF(N497="základní",J497,0)</f>
        <v>0</v>
      </c>
      <c r="BF497" s="201">
        <f>IF(N497="snížená",J497,0)</f>
        <v>0</v>
      </c>
      <c r="BG497" s="201">
        <f>IF(N497="zákl. přenesená",J497,0)</f>
        <v>0</v>
      </c>
      <c r="BH497" s="201">
        <f>IF(N497="sníž. přenesená",J497,0)</f>
        <v>0</v>
      </c>
      <c r="BI497" s="201">
        <f>IF(N497="nulová",J497,0)</f>
        <v>0</v>
      </c>
      <c r="BJ497" s="17" t="s">
        <v>83</v>
      </c>
      <c r="BK497" s="201">
        <f>ROUND(I497*H497,2)</f>
        <v>0</v>
      </c>
      <c r="BL497" s="17" t="s">
        <v>884</v>
      </c>
      <c r="BM497" s="200" t="s">
        <v>1051</v>
      </c>
    </row>
    <row r="498" spans="1:65" s="13" customFormat="1">
      <c r="B498" s="208"/>
      <c r="C498" s="209"/>
      <c r="D498" s="210" t="s">
        <v>191</v>
      </c>
      <c r="E498" s="211" t="s">
        <v>1</v>
      </c>
      <c r="F498" s="212" t="s">
        <v>338</v>
      </c>
      <c r="G498" s="209"/>
      <c r="H498" s="211" t="s">
        <v>1</v>
      </c>
      <c r="I498" s="213"/>
      <c r="J498" s="209"/>
      <c r="K498" s="209"/>
      <c r="L498" s="214"/>
      <c r="M498" s="215"/>
      <c r="N498" s="216"/>
      <c r="O498" s="216"/>
      <c r="P498" s="216"/>
      <c r="Q498" s="216"/>
      <c r="R498" s="216"/>
      <c r="S498" s="216"/>
      <c r="T498" s="217"/>
      <c r="AT498" s="218" t="s">
        <v>191</v>
      </c>
      <c r="AU498" s="218" t="s">
        <v>85</v>
      </c>
      <c r="AV498" s="13" t="s">
        <v>83</v>
      </c>
      <c r="AW498" s="13" t="s">
        <v>32</v>
      </c>
      <c r="AX498" s="13" t="s">
        <v>75</v>
      </c>
      <c r="AY498" s="218" t="s">
        <v>145</v>
      </c>
    </row>
    <row r="499" spans="1:65" s="13" customFormat="1">
      <c r="B499" s="208"/>
      <c r="C499" s="209"/>
      <c r="D499" s="210" t="s">
        <v>191</v>
      </c>
      <c r="E499" s="211" t="s">
        <v>1</v>
      </c>
      <c r="F499" s="212" t="s">
        <v>701</v>
      </c>
      <c r="G499" s="209"/>
      <c r="H499" s="211" t="s">
        <v>1</v>
      </c>
      <c r="I499" s="213"/>
      <c r="J499" s="209"/>
      <c r="K499" s="209"/>
      <c r="L499" s="214"/>
      <c r="M499" s="215"/>
      <c r="N499" s="216"/>
      <c r="O499" s="216"/>
      <c r="P499" s="216"/>
      <c r="Q499" s="216"/>
      <c r="R499" s="216"/>
      <c r="S499" s="216"/>
      <c r="T499" s="217"/>
      <c r="AT499" s="218" t="s">
        <v>191</v>
      </c>
      <c r="AU499" s="218" t="s">
        <v>85</v>
      </c>
      <c r="AV499" s="13" t="s">
        <v>83</v>
      </c>
      <c r="AW499" s="13" t="s">
        <v>32</v>
      </c>
      <c r="AX499" s="13" t="s">
        <v>75</v>
      </c>
      <c r="AY499" s="218" t="s">
        <v>145</v>
      </c>
    </row>
    <row r="500" spans="1:65" s="14" customFormat="1">
      <c r="B500" s="219"/>
      <c r="C500" s="220"/>
      <c r="D500" s="210" t="s">
        <v>191</v>
      </c>
      <c r="E500" s="221" t="s">
        <v>238</v>
      </c>
      <c r="F500" s="222" t="s">
        <v>1052</v>
      </c>
      <c r="G500" s="220"/>
      <c r="H500" s="223">
        <v>153</v>
      </c>
      <c r="I500" s="224"/>
      <c r="J500" s="220"/>
      <c r="K500" s="220"/>
      <c r="L500" s="225"/>
      <c r="M500" s="226"/>
      <c r="N500" s="227"/>
      <c r="O500" s="227"/>
      <c r="P500" s="227"/>
      <c r="Q500" s="227"/>
      <c r="R500" s="227"/>
      <c r="S500" s="227"/>
      <c r="T500" s="228"/>
      <c r="AT500" s="229" t="s">
        <v>191</v>
      </c>
      <c r="AU500" s="229" t="s">
        <v>85</v>
      </c>
      <c r="AV500" s="14" t="s">
        <v>85</v>
      </c>
      <c r="AW500" s="14" t="s">
        <v>32</v>
      </c>
      <c r="AX500" s="14" t="s">
        <v>83</v>
      </c>
      <c r="AY500" s="229" t="s">
        <v>145</v>
      </c>
    </row>
    <row r="501" spans="1:65" s="14" customFormat="1">
      <c r="B501" s="219"/>
      <c r="C501" s="220"/>
      <c r="D501" s="210" t="s">
        <v>191</v>
      </c>
      <c r="E501" s="220"/>
      <c r="F501" s="222" t="s">
        <v>1053</v>
      </c>
      <c r="G501" s="220"/>
      <c r="H501" s="223">
        <v>160.65</v>
      </c>
      <c r="I501" s="224"/>
      <c r="J501" s="220"/>
      <c r="K501" s="220"/>
      <c r="L501" s="225"/>
      <c r="M501" s="226"/>
      <c r="N501" s="227"/>
      <c r="O501" s="227"/>
      <c r="P501" s="227"/>
      <c r="Q501" s="227"/>
      <c r="R501" s="227"/>
      <c r="S501" s="227"/>
      <c r="T501" s="228"/>
      <c r="AT501" s="229" t="s">
        <v>191</v>
      </c>
      <c r="AU501" s="229" t="s">
        <v>85</v>
      </c>
      <c r="AV501" s="14" t="s">
        <v>85</v>
      </c>
      <c r="AW501" s="14" t="s">
        <v>4</v>
      </c>
      <c r="AX501" s="14" t="s">
        <v>83</v>
      </c>
      <c r="AY501" s="229" t="s">
        <v>145</v>
      </c>
    </row>
    <row r="502" spans="1:65" s="2" customFormat="1" ht="14.45" customHeight="1">
      <c r="A502" s="34"/>
      <c r="B502" s="35"/>
      <c r="C502" s="187" t="s">
        <v>1054</v>
      </c>
      <c r="D502" s="187" t="s">
        <v>147</v>
      </c>
      <c r="E502" s="188" t="s">
        <v>1055</v>
      </c>
      <c r="F502" s="189" t="s">
        <v>1056</v>
      </c>
      <c r="G502" s="190" t="s">
        <v>173</v>
      </c>
      <c r="H502" s="191">
        <v>160.65</v>
      </c>
      <c r="I502" s="192"/>
      <c r="J502" s="193">
        <f>ROUND(I502*H502,2)</f>
        <v>0</v>
      </c>
      <c r="K502" s="194"/>
      <c r="L502" s="195"/>
      <c r="M502" s="196" t="s">
        <v>1</v>
      </c>
      <c r="N502" s="197" t="s">
        <v>40</v>
      </c>
      <c r="O502" s="71"/>
      <c r="P502" s="198">
        <f>O502*H502</f>
        <v>0</v>
      </c>
      <c r="Q502" s="198">
        <v>0</v>
      </c>
      <c r="R502" s="198">
        <f>Q502*H502</f>
        <v>0</v>
      </c>
      <c r="S502" s="198">
        <v>0</v>
      </c>
      <c r="T502" s="199">
        <f>S502*H502</f>
        <v>0</v>
      </c>
      <c r="U502" s="34"/>
      <c r="V502" s="34"/>
      <c r="W502" s="34"/>
      <c r="X502" s="34"/>
      <c r="Y502" s="34"/>
      <c r="Z502" s="34"/>
      <c r="AA502" s="34"/>
      <c r="AB502" s="34"/>
      <c r="AC502" s="34"/>
      <c r="AD502" s="34"/>
      <c r="AE502" s="34"/>
      <c r="AR502" s="200" t="s">
        <v>884</v>
      </c>
      <c r="AT502" s="200" t="s">
        <v>147</v>
      </c>
      <c r="AU502" s="200" t="s">
        <v>85</v>
      </c>
      <c r="AY502" s="17" t="s">
        <v>145</v>
      </c>
      <c r="BE502" s="201">
        <f>IF(N502="základní",J502,0)</f>
        <v>0</v>
      </c>
      <c r="BF502" s="201">
        <f>IF(N502="snížená",J502,0)</f>
        <v>0</v>
      </c>
      <c r="BG502" s="201">
        <f>IF(N502="zákl. přenesená",J502,0)</f>
        <v>0</v>
      </c>
      <c r="BH502" s="201">
        <f>IF(N502="sníž. přenesená",J502,0)</f>
        <v>0</v>
      </c>
      <c r="BI502" s="201">
        <f>IF(N502="nulová",J502,0)</f>
        <v>0</v>
      </c>
      <c r="BJ502" s="17" t="s">
        <v>83</v>
      </c>
      <c r="BK502" s="201">
        <f>ROUND(I502*H502,2)</f>
        <v>0</v>
      </c>
      <c r="BL502" s="17" t="s">
        <v>884</v>
      </c>
      <c r="BM502" s="200" t="s">
        <v>1057</v>
      </c>
    </row>
    <row r="503" spans="1:65" s="13" customFormat="1">
      <c r="B503" s="208"/>
      <c r="C503" s="209"/>
      <c r="D503" s="210" t="s">
        <v>191</v>
      </c>
      <c r="E503" s="211" t="s">
        <v>1</v>
      </c>
      <c r="F503" s="212" t="s">
        <v>701</v>
      </c>
      <c r="G503" s="209"/>
      <c r="H503" s="211" t="s">
        <v>1</v>
      </c>
      <c r="I503" s="213"/>
      <c r="J503" s="209"/>
      <c r="K503" s="209"/>
      <c r="L503" s="214"/>
      <c r="M503" s="215"/>
      <c r="N503" s="216"/>
      <c r="O503" s="216"/>
      <c r="P503" s="216"/>
      <c r="Q503" s="216"/>
      <c r="R503" s="216"/>
      <c r="S503" s="216"/>
      <c r="T503" s="217"/>
      <c r="AT503" s="218" t="s">
        <v>191</v>
      </c>
      <c r="AU503" s="218" t="s">
        <v>85</v>
      </c>
      <c r="AV503" s="13" t="s">
        <v>83</v>
      </c>
      <c r="AW503" s="13" t="s">
        <v>32</v>
      </c>
      <c r="AX503" s="13" t="s">
        <v>75</v>
      </c>
      <c r="AY503" s="218" t="s">
        <v>145</v>
      </c>
    </row>
    <row r="504" spans="1:65" s="14" customFormat="1">
      <c r="B504" s="219"/>
      <c r="C504" s="220"/>
      <c r="D504" s="210" t="s">
        <v>191</v>
      </c>
      <c r="E504" s="221" t="s">
        <v>1</v>
      </c>
      <c r="F504" s="222" t="s">
        <v>238</v>
      </c>
      <c r="G504" s="220"/>
      <c r="H504" s="223">
        <v>153</v>
      </c>
      <c r="I504" s="224"/>
      <c r="J504" s="220"/>
      <c r="K504" s="220"/>
      <c r="L504" s="225"/>
      <c r="M504" s="226"/>
      <c r="N504" s="227"/>
      <c r="O504" s="227"/>
      <c r="P504" s="227"/>
      <c r="Q504" s="227"/>
      <c r="R504" s="227"/>
      <c r="S504" s="227"/>
      <c r="T504" s="228"/>
      <c r="AT504" s="229" t="s">
        <v>191</v>
      </c>
      <c r="AU504" s="229" t="s">
        <v>85</v>
      </c>
      <c r="AV504" s="14" t="s">
        <v>85</v>
      </c>
      <c r="AW504" s="14" t="s">
        <v>32</v>
      </c>
      <c r="AX504" s="14" t="s">
        <v>83</v>
      </c>
      <c r="AY504" s="229" t="s">
        <v>145</v>
      </c>
    </row>
    <row r="505" spans="1:65" s="14" customFormat="1">
      <c r="B505" s="219"/>
      <c r="C505" s="220"/>
      <c r="D505" s="210" t="s">
        <v>191</v>
      </c>
      <c r="E505" s="220"/>
      <c r="F505" s="222" t="s">
        <v>1053</v>
      </c>
      <c r="G505" s="220"/>
      <c r="H505" s="223">
        <v>160.65</v>
      </c>
      <c r="I505" s="224"/>
      <c r="J505" s="220"/>
      <c r="K505" s="220"/>
      <c r="L505" s="225"/>
      <c r="M505" s="253"/>
      <c r="N505" s="254"/>
      <c r="O505" s="254"/>
      <c r="P505" s="254"/>
      <c r="Q505" s="254"/>
      <c r="R505" s="254"/>
      <c r="S505" s="254"/>
      <c r="T505" s="255"/>
      <c r="AT505" s="229" t="s">
        <v>191</v>
      </c>
      <c r="AU505" s="229" t="s">
        <v>85</v>
      </c>
      <c r="AV505" s="14" t="s">
        <v>85</v>
      </c>
      <c r="AW505" s="14" t="s">
        <v>4</v>
      </c>
      <c r="AX505" s="14" t="s">
        <v>83</v>
      </c>
      <c r="AY505" s="229" t="s">
        <v>145</v>
      </c>
    </row>
    <row r="506" spans="1:65" s="2" customFormat="1" ht="6.95" customHeight="1">
      <c r="A506" s="34"/>
      <c r="B506" s="54"/>
      <c r="C506" s="55"/>
      <c r="D506" s="55"/>
      <c r="E506" s="55"/>
      <c r="F506" s="55"/>
      <c r="G506" s="55"/>
      <c r="H506" s="55"/>
      <c r="I506" s="55"/>
      <c r="J506" s="55"/>
      <c r="K506" s="55"/>
      <c r="L506" s="39"/>
      <c r="M506" s="34"/>
      <c r="O506" s="34"/>
      <c r="P506" s="34"/>
      <c r="Q506" s="34"/>
      <c r="R506" s="34"/>
      <c r="S506" s="34"/>
      <c r="T506" s="34"/>
      <c r="U506" s="34"/>
      <c r="V506" s="34"/>
      <c r="W506" s="34"/>
      <c r="X506" s="34"/>
      <c r="Y506" s="34"/>
      <c r="Z506" s="34"/>
      <c r="AA506" s="34"/>
      <c r="AB506" s="34"/>
      <c r="AC506" s="34"/>
      <c r="AD506" s="34"/>
      <c r="AE506" s="34"/>
    </row>
  </sheetData>
  <sheetProtection algorithmName="SHA-512" hashValue="CojYFn9+Lv8z31UAoEfpuEkI6EGgoUVU0RaihItOG55JO+1BJVGXlEiPyZMwac/un5BuWhTEEMxdsTPxQn1KQg==" saltValue="XZENQSgJ0qLDPE52qIBgfz1Zy2HWvL9PAabjbo0wV3YzZirhe33Th0GD7qaANVYQjtlZ7s2vq/ZiZ9EnSayWoA==" spinCount="100000" sheet="1" objects="1" scenarios="1" formatColumns="0" formatRows="0" autoFilter="0"/>
  <autoFilter ref="C131:K505"/>
  <mergeCells count="9">
    <mergeCell ref="E87:H87"/>
    <mergeCell ref="E122:H122"/>
    <mergeCell ref="E124:H124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03"/>
  <sheetViews>
    <sheetView showGridLines="0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56" s="1" customFormat="1" ht="36.950000000000003" customHeight="1">
      <c r="L2" s="279"/>
      <c r="M2" s="279"/>
      <c r="N2" s="279"/>
      <c r="O2" s="279"/>
      <c r="P2" s="279"/>
      <c r="Q2" s="279"/>
      <c r="R2" s="279"/>
      <c r="S2" s="279"/>
      <c r="T2" s="279"/>
      <c r="U2" s="279"/>
      <c r="V2" s="279"/>
      <c r="AT2" s="17" t="s">
        <v>94</v>
      </c>
      <c r="AZ2" s="207" t="s">
        <v>1058</v>
      </c>
      <c r="BA2" s="207" t="s">
        <v>1058</v>
      </c>
      <c r="BB2" s="207" t="s">
        <v>241</v>
      </c>
      <c r="BC2" s="207" t="s">
        <v>1059</v>
      </c>
      <c r="BD2" s="207" t="s">
        <v>85</v>
      </c>
    </row>
    <row r="3" spans="1:56" s="1" customFormat="1" ht="6.95" customHeight="1">
      <c r="B3" s="108"/>
      <c r="C3" s="109"/>
      <c r="D3" s="109"/>
      <c r="E3" s="109"/>
      <c r="F3" s="109"/>
      <c r="G3" s="109"/>
      <c r="H3" s="109"/>
      <c r="I3" s="109"/>
      <c r="J3" s="109"/>
      <c r="K3" s="109"/>
      <c r="L3" s="20"/>
      <c r="AT3" s="17" t="s">
        <v>85</v>
      </c>
      <c r="AZ3" s="207" t="s">
        <v>1060</v>
      </c>
      <c r="BA3" s="207" t="s">
        <v>1060</v>
      </c>
      <c r="BB3" s="207" t="s">
        <v>241</v>
      </c>
      <c r="BC3" s="207" t="s">
        <v>1061</v>
      </c>
      <c r="BD3" s="207" t="s">
        <v>85</v>
      </c>
    </row>
    <row r="4" spans="1:56" s="1" customFormat="1" ht="24.95" customHeight="1">
      <c r="B4" s="20"/>
      <c r="D4" s="110" t="s">
        <v>119</v>
      </c>
      <c r="L4" s="20"/>
      <c r="M4" s="111" t="s">
        <v>10</v>
      </c>
      <c r="AT4" s="17" t="s">
        <v>4</v>
      </c>
      <c r="AZ4" s="207" t="s">
        <v>1062</v>
      </c>
      <c r="BA4" s="207" t="s">
        <v>1062</v>
      </c>
      <c r="BB4" s="207" t="s">
        <v>232</v>
      </c>
      <c r="BC4" s="207" t="s">
        <v>1063</v>
      </c>
      <c r="BD4" s="207" t="s">
        <v>85</v>
      </c>
    </row>
    <row r="5" spans="1:56" s="1" customFormat="1" ht="6.95" customHeight="1">
      <c r="B5" s="20"/>
      <c r="L5" s="20"/>
      <c r="AZ5" s="207" t="s">
        <v>1064</v>
      </c>
      <c r="BA5" s="207" t="s">
        <v>1064</v>
      </c>
      <c r="BB5" s="207" t="s">
        <v>232</v>
      </c>
      <c r="BC5" s="207" t="s">
        <v>1065</v>
      </c>
      <c r="BD5" s="207" t="s">
        <v>85</v>
      </c>
    </row>
    <row r="6" spans="1:56" s="1" customFormat="1" ht="12" customHeight="1">
      <c r="B6" s="20"/>
      <c r="D6" s="112" t="s">
        <v>16</v>
      </c>
      <c r="L6" s="20"/>
      <c r="AZ6" s="207" t="s">
        <v>264</v>
      </c>
      <c r="BA6" s="207" t="s">
        <v>264</v>
      </c>
      <c r="BB6" s="207" t="s">
        <v>241</v>
      </c>
      <c r="BC6" s="207" t="s">
        <v>1066</v>
      </c>
      <c r="BD6" s="207" t="s">
        <v>85</v>
      </c>
    </row>
    <row r="7" spans="1:56" s="1" customFormat="1" ht="16.5" customHeight="1">
      <c r="B7" s="20"/>
      <c r="E7" s="314" t="str">
        <f>'Rekapitulace stavby'!K6</f>
        <v>Výškovická ul. prostor mezi ul. Svornosti a Čujkovova, Ostrava-Jih</v>
      </c>
      <c r="F7" s="315"/>
      <c r="G7" s="315"/>
      <c r="H7" s="315"/>
      <c r="L7" s="20"/>
      <c r="AZ7" s="207" t="s">
        <v>1067</v>
      </c>
      <c r="BA7" s="207" t="s">
        <v>1067</v>
      </c>
      <c r="BB7" s="207" t="s">
        <v>241</v>
      </c>
      <c r="BC7" s="207" t="s">
        <v>1068</v>
      </c>
      <c r="BD7" s="207" t="s">
        <v>85</v>
      </c>
    </row>
    <row r="8" spans="1:56" s="2" customFormat="1" ht="12" customHeight="1">
      <c r="A8" s="34"/>
      <c r="B8" s="39"/>
      <c r="C8" s="34"/>
      <c r="D8" s="112" t="s">
        <v>120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  <c r="AZ8" s="207" t="s">
        <v>262</v>
      </c>
      <c r="BA8" s="207" t="s">
        <v>262</v>
      </c>
      <c r="BB8" s="207" t="s">
        <v>241</v>
      </c>
      <c r="BC8" s="207" t="s">
        <v>1069</v>
      </c>
      <c r="BD8" s="207" t="s">
        <v>85</v>
      </c>
    </row>
    <row r="9" spans="1:56" s="2" customFormat="1" ht="16.5" customHeight="1">
      <c r="A9" s="34"/>
      <c r="B9" s="39"/>
      <c r="C9" s="34"/>
      <c r="D9" s="34"/>
      <c r="E9" s="316" t="s">
        <v>1070</v>
      </c>
      <c r="F9" s="317"/>
      <c r="G9" s="317"/>
      <c r="H9" s="317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  <c r="AZ9" s="207" t="s">
        <v>1071</v>
      </c>
      <c r="BA9" s="207" t="s">
        <v>1071</v>
      </c>
      <c r="BB9" s="207" t="s">
        <v>241</v>
      </c>
      <c r="BC9" s="207" t="s">
        <v>1072</v>
      </c>
      <c r="BD9" s="207" t="s">
        <v>85</v>
      </c>
    </row>
    <row r="10" spans="1:56" s="2" customFormat="1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  <c r="AZ10" s="207" t="s">
        <v>1073</v>
      </c>
      <c r="BA10" s="207" t="s">
        <v>1073</v>
      </c>
      <c r="BB10" s="207" t="s">
        <v>173</v>
      </c>
      <c r="BC10" s="207" t="s">
        <v>1074</v>
      </c>
      <c r="BD10" s="207" t="s">
        <v>85</v>
      </c>
    </row>
    <row r="11" spans="1:56" s="2" customFormat="1" ht="12" customHeight="1">
      <c r="A11" s="34"/>
      <c r="B11" s="39"/>
      <c r="C11" s="34"/>
      <c r="D11" s="112" t="s">
        <v>18</v>
      </c>
      <c r="E11" s="34"/>
      <c r="F11" s="113" t="s">
        <v>1</v>
      </c>
      <c r="G11" s="34"/>
      <c r="H11" s="34"/>
      <c r="I11" s="112" t="s">
        <v>19</v>
      </c>
      <c r="J11" s="113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  <c r="AZ11" s="207" t="s">
        <v>1075</v>
      </c>
      <c r="BA11" s="207" t="s">
        <v>1075</v>
      </c>
      <c r="BB11" s="207" t="s">
        <v>428</v>
      </c>
      <c r="BC11" s="207" t="s">
        <v>1076</v>
      </c>
      <c r="BD11" s="207" t="s">
        <v>85</v>
      </c>
    </row>
    <row r="12" spans="1:56" s="2" customFormat="1" ht="12" customHeight="1">
      <c r="A12" s="34"/>
      <c r="B12" s="39"/>
      <c r="C12" s="34"/>
      <c r="D12" s="112" t="s">
        <v>20</v>
      </c>
      <c r="E12" s="34"/>
      <c r="F12" s="113" t="s">
        <v>21</v>
      </c>
      <c r="G12" s="34"/>
      <c r="H12" s="34"/>
      <c r="I12" s="112" t="s">
        <v>22</v>
      </c>
      <c r="J12" s="114" t="str">
        <f>'Rekapitulace stavby'!AN8</f>
        <v>27. 10. 2021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5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56" s="2" customFormat="1" ht="12" customHeight="1">
      <c r="A14" s="34"/>
      <c r="B14" s="39"/>
      <c r="C14" s="34"/>
      <c r="D14" s="112" t="s">
        <v>24</v>
      </c>
      <c r="E14" s="34"/>
      <c r="F14" s="34"/>
      <c r="G14" s="34"/>
      <c r="H14" s="34"/>
      <c r="I14" s="112" t="s">
        <v>25</v>
      </c>
      <c r="J14" s="113" t="s">
        <v>1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56" s="2" customFormat="1" ht="18" customHeight="1">
      <c r="A15" s="34"/>
      <c r="B15" s="39"/>
      <c r="C15" s="34"/>
      <c r="D15" s="34"/>
      <c r="E15" s="113" t="s">
        <v>26</v>
      </c>
      <c r="F15" s="34"/>
      <c r="G15" s="34"/>
      <c r="H15" s="34"/>
      <c r="I15" s="112" t="s">
        <v>27</v>
      </c>
      <c r="J15" s="113" t="s">
        <v>1</v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5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12" t="s">
        <v>28</v>
      </c>
      <c r="E17" s="34"/>
      <c r="F17" s="34"/>
      <c r="G17" s="34"/>
      <c r="H17" s="34"/>
      <c r="I17" s="112" t="s">
        <v>25</v>
      </c>
      <c r="J17" s="30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318" t="str">
        <f>'Rekapitulace stavby'!E14</f>
        <v>Vyplň údaj</v>
      </c>
      <c r="F18" s="319"/>
      <c r="G18" s="319"/>
      <c r="H18" s="319"/>
      <c r="I18" s="112" t="s">
        <v>27</v>
      </c>
      <c r="J18" s="30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12" t="s">
        <v>30</v>
      </c>
      <c r="E20" s="34"/>
      <c r="F20" s="34"/>
      <c r="G20" s="34"/>
      <c r="H20" s="34"/>
      <c r="I20" s="112" t="s">
        <v>25</v>
      </c>
      <c r="J20" s="113" t="s">
        <v>1</v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13" t="s">
        <v>31</v>
      </c>
      <c r="F21" s="34"/>
      <c r="G21" s="34"/>
      <c r="H21" s="34"/>
      <c r="I21" s="112" t="s">
        <v>27</v>
      </c>
      <c r="J21" s="113" t="s">
        <v>1</v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12" t="s">
        <v>33</v>
      </c>
      <c r="E23" s="34"/>
      <c r="F23" s="34"/>
      <c r="G23" s="34"/>
      <c r="H23" s="34"/>
      <c r="I23" s="112" t="s">
        <v>25</v>
      </c>
      <c r="J23" s="113" t="s">
        <v>1</v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13" t="s">
        <v>31</v>
      </c>
      <c r="F24" s="34"/>
      <c r="G24" s="34"/>
      <c r="H24" s="34"/>
      <c r="I24" s="112" t="s">
        <v>27</v>
      </c>
      <c r="J24" s="113" t="s">
        <v>1</v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12" t="s">
        <v>34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15"/>
      <c r="B27" s="116"/>
      <c r="C27" s="115"/>
      <c r="D27" s="115"/>
      <c r="E27" s="320" t="s">
        <v>1</v>
      </c>
      <c r="F27" s="320"/>
      <c r="G27" s="320"/>
      <c r="H27" s="320"/>
      <c r="I27" s="115"/>
      <c r="J27" s="115"/>
      <c r="K27" s="115"/>
      <c r="L27" s="117"/>
      <c r="S27" s="115"/>
      <c r="T27" s="115"/>
      <c r="U27" s="115"/>
      <c r="V27" s="115"/>
      <c r="W27" s="115"/>
      <c r="X27" s="115"/>
      <c r="Y27" s="115"/>
      <c r="Z27" s="115"/>
      <c r="AA27" s="115"/>
      <c r="AB27" s="115"/>
      <c r="AC27" s="115"/>
      <c r="AD27" s="115"/>
      <c r="AE27" s="115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18"/>
      <c r="E29" s="118"/>
      <c r="F29" s="118"/>
      <c r="G29" s="118"/>
      <c r="H29" s="118"/>
      <c r="I29" s="118"/>
      <c r="J29" s="118"/>
      <c r="K29" s="118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19" t="s">
        <v>35</v>
      </c>
      <c r="E30" s="34"/>
      <c r="F30" s="34"/>
      <c r="G30" s="34"/>
      <c r="H30" s="34"/>
      <c r="I30" s="34"/>
      <c r="J30" s="120">
        <f>ROUND(J122,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18"/>
      <c r="E31" s="118"/>
      <c r="F31" s="118"/>
      <c r="G31" s="118"/>
      <c r="H31" s="118"/>
      <c r="I31" s="118"/>
      <c r="J31" s="118"/>
      <c r="K31" s="118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21" t="s">
        <v>37</v>
      </c>
      <c r="G32" s="34"/>
      <c r="H32" s="34"/>
      <c r="I32" s="121" t="s">
        <v>36</v>
      </c>
      <c r="J32" s="121" t="s">
        <v>38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22" t="s">
        <v>39</v>
      </c>
      <c r="E33" s="112" t="s">
        <v>40</v>
      </c>
      <c r="F33" s="123">
        <f>ROUND((SUM(BE122:BE202)),  2)</f>
        <v>0</v>
      </c>
      <c r="G33" s="34"/>
      <c r="H33" s="34"/>
      <c r="I33" s="124">
        <v>0.21</v>
      </c>
      <c r="J33" s="123">
        <f>ROUND(((SUM(BE122:BE202))*I33),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12" t="s">
        <v>41</v>
      </c>
      <c r="F34" s="123">
        <f>ROUND((SUM(BF122:BF202)),  2)</f>
        <v>0</v>
      </c>
      <c r="G34" s="34"/>
      <c r="H34" s="34"/>
      <c r="I34" s="124">
        <v>0.15</v>
      </c>
      <c r="J34" s="123">
        <f>ROUND(((SUM(BF122:BF202))*I34),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12" t="s">
        <v>42</v>
      </c>
      <c r="F35" s="123">
        <f>ROUND((SUM(BG122:BG202)),  2)</f>
        <v>0</v>
      </c>
      <c r="G35" s="34"/>
      <c r="H35" s="34"/>
      <c r="I35" s="124">
        <v>0.21</v>
      </c>
      <c r="J35" s="123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12" t="s">
        <v>43</v>
      </c>
      <c r="F36" s="123">
        <f>ROUND((SUM(BH122:BH202)),  2)</f>
        <v>0</v>
      </c>
      <c r="G36" s="34"/>
      <c r="H36" s="34"/>
      <c r="I36" s="124">
        <v>0.15</v>
      </c>
      <c r="J36" s="123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2" t="s">
        <v>44</v>
      </c>
      <c r="F37" s="123">
        <f>ROUND((SUM(BI122:BI202)),  2)</f>
        <v>0</v>
      </c>
      <c r="G37" s="34"/>
      <c r="H37" s="34"/>
      <c r="I37" s="124">
        <v>0</v>
      </c>
      <c r="J37" s="123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25"/>
      <c r="D39" s="126" t="s">
        <v>45</v>
      </c>
      <c r="E39" s="127"/>
      <c r="F39" s="127"/>
      <c r="G39" s="128" t="s">
        <v>46</v>
      </c>
      <c r="H39" s="129" t="s">
        <v>47</v>
      </c>
      <c r="I39" s="127"/>
      <c r="J39" s="130">
        <f>SUM(J30:J37)</f>
        <v>0</v>
      </c>
      <c r="K39" s="131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1" customFormat="1" ht="14.45" customHeight="1">
      <c r="B41" s="20"/>
      <c r="L41" s="20"/>
    </row>
    <row r="42" spans="1:31" s="1" customFormat="1" ht="14.45" customHeight="1">
      <c r="B42" s="20"/>
      <c r="L42" s="20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51"/>
      <c r="D50" s="132" t="s">
        <v>48</v>
      </c>
      <c r="E50" s="133"/>
      <c r="F50" s="133"/>
      <c r="G50" s="132" t="s">
        <v>49</v>
      </c>
      <c r="H50" s="133"/>
      <c r="I50" s="133"/>
      <c r="J50" s="133"/>
      <c r="K50" s="133"/>
      <c r="L50" s="51"/>
    </row>
    <row r="51" spans="1:31">
      <c r="B51" s="20"/>
      <c r="L51" s="20"/>
    </row>
    <row r="52" spans="1:31">
      <c r="B52" s="20"/>
      <c r="L52" s="20"/>
    </row>
    <row r="53" spans="1:31">
      <c r="B53" s="20"/>
      <c r="L53" s="20"/>
    </row>
    <row r="54" spans="1:31">
      <c r="B54" s="20"/>
      <c r="L54" s="20"/>
    </row>
    <row r="55" spans="1:31">
      <c r="B55" s="20"/>
      <c r="L55" s="20"/>
    </row>
    <row r="56" spans="1:31">
      <c r="B56" s="20"/>
      <c r="L56" s="20"/>
    </row>
    <row r="57" spans="1:31">
      <c r="B57" s="20"/>
      <c r="L57" s="20"/>
    </row>
    <row r="58" spans="1:31">
      <c r="B58" s="20"/>
      <c r="L58" s="20"/>
    </row>
    <row r="59" spans="1:31">
      <c r="B59" s="20"/>
      <c r="L59" s="20"/>
    </row>
    <row r="60" spans="1:31">
      <c r="B60" s="20"/>
      <c r="L60" s="20"/>
    </row>
    <row r="61" spans="1:31" s="2" customFormat="1" ht="12.75">
      <c r="A61" s="34"/>
      <c r="B61" s="39"/>
      <c r="C61" s="34"/>
      <c r="D61" s="134" t="s">
        <v>50</v>
      </c>
      <c r="E61" s="135"/>
      <c r="F61" s="136" t="s">
        <v>51</v>
      </c>
      <c r="G61" s="134" t="s">
        <v>50</v>
      </c>
      <c r="H61" s="135"/>
      <c r="I61" s="135"/>
      <c r="J61" s="137" t="s">
        <v>51</v>
      </c>
      <c r="K61" s="135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>
      <c r="B62" s="20"/>
      <c r="L62" s="20"/>
    </row>
    <row r="63" spans="1:31">
      <c r="B63" s="20"/>
      <c r="L63" s="20"/>
    </row>
    <row r="64" spans="1:31">
      <c r="B64" s="20"/>
      <c r="L64" s="20"/>
    </row>
    <row r="65" spans="1:31" s="2" customFormat="1" ht="12.75">
      <c r="A65" s="34"/>
      <c r="B65" s="39"/>
      <c r="C65" s="34"/>
      <c r="D65" s="132" t="s">
        <v>52</v>
      </c>
      <c r="E65" s="138"/>
      <c r="F65" s="138"/>
      <c r="G65" s="132" t="s">
        <v>53</v>
      </c>
      <c r="H65" s="138"/>
      <c r="I65" s="138"/>
      <c r="J65" s="138"/>
      <c r="K65" s="138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>
      <c r="B66" s="20"/>
      <c r="L66" s="20"/>
    </row>
    <row r="67" spans="1:31">
      <c r="B67" s="20"/>
      <c r="L67" s="20"/>
    </row>
    <row r="68" spans="1:31">
      <c r="B68" s="20"/>
      <c r="L68" s="20"/>
    </row>
    <row r="69" spans="1:31">
      <c r="B69" s="20"/>
      <c r="L69" s="20"/>
    </row>
    <row r="70" spans="1:31">
      <c r="B70" s="20"/>
      <c r="L70" s="20"/>
    </row>
    <row r="71" spans="1:31">
      <c r="B71" s="20"/>
      <c r="L71" s="20"/>
    </row>
    <row r="72" spans="1:31">
      <c r="B72" s="20"/>
      <c r="L72" s="20"/>
    </row>
    <row r="73" spans="1:31">
      <c r="B73" s="20"/>
      <c r="L73" s="20"/>
    </row>
    <row r="74" spans="1:31">
      <c r="B74" s="20"/>
      <c r="L74" s="20"/>
    </row>
    <row r="75" spans="1:31">
      <c r="B75" s="20"/>
      <c r="L75" s="20"/>
    </row>
    <row r="76" spans="1:31" s="2" customFormat="1" ht="12.75">
      <c r="A76" s="34"/>
      <c r="B76" s="39"/>
      <c r="C76" s="34"/>
      <c r="D76" s="134" t="s">
        <v>50</v>
      </c>
      <c r="E76" s="135"/>
      <c r="F76" s="136" t="s">
        <v>51</v>
      </c>
      <c r="G76" s="134" t="s">
        <v>50</v>
      </c>
      <c r="H76" s="135"/>
      <c r="I76" s="135"/>
      <c r="J76" s="137" t="s">
        <v>51</v>
      </c>
      <c r="K76" s="135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39"/>
      <c r="C77" s="140"/>
      <c r="D77" s="140"/>
      <c r="E77" s="140"/>
      <c r="F77" s="140"/>
      <c r="G77" s="140"/>
      <c r="H77" s="140"/>
      <c r="I77" s="140"/>
      <c r="J77" s="140"/>
      <c r="K77" s="140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47" s="2" customFormat="1" ht="6.95" customHeight="1">
      <c r="A81" s="34"/>
      <c r="B81" s="141"/>
      <c r="C81" s="142"/>
      <c r="D81" s="142"/>
      <c r="E81" s="142"/>
      <c r="F81" s="142"/>
      <c r="G81" s="142"/>
      <c r="H81" s="142"/>
      <c r="I81" s="142"/>
      <c r="J81" s="142"/>
      <c r="K81" s="142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4.95" customHeight="1">
      <c r="A82" s="34"/>
      <c r="B82" s="35"/>
      <c r="C82" s="23" t="s">
        <v>122</v>
      </c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16.5" customHeight="1">
      <c r="A85" s="34"/>
      <c r="B85" s="35"/>
      <c r="C85" s="36"/>
      <c r="D85" s="36"/>
      <c r="E85" s="312" t="str">
        <f>E7</f>
        <v>Výškovická ul. prostor mezi ul. Svornosti a Čujkovova, Ostrava-Jih</v>
      </c>
      <c r="F85" s="313"/>
      <c r="G85" s="313"/>
      <c r="H85" s="313"/>
      <c r="I85" s="36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12" customHeight="1">
      <c r="A86" s="34"/>
      <c r="B86" s="35"/>
      <c r="C86" s="29" t="s">
        <v>120</v>
      </c>
      <c r="D86" s="36"/>
      <c r="E86" s="36"/>
      <c r="F86" s="36"/>
      <c r="G86" s="36"/>
      <c r="H86" s="36"/>
      <c r="I86" s="36"/>
      <c r="J86" s="36"/>
      <c r="K86" s="36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16.5" customHeight="1">
      <c r="A87" s="34"/>
      <c r="B87" s="35"/>
      <c r="C87" s="36"/>
      <c r="D87" s="36"/>
      <c r="E87" s="304" t="str">
        <f>E9</f>
        <v>004 - SO 301 ODVODNĚNÍ KOMUNIKACE - uznatelné</v>
      </c>
      <c r="F87" s="311"/>
      <c r="G87" s="311"/>
      <c r="H87" s="311"/>
      <c r="I87" s="36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12" customHeight="1">
      <c r="A89" s="34"/>
      <c r="B89" s="35"/>
      <c r="C89" s="29" t="s">
        <v>20</v>
      </c>
      <c r="D89" s="36"/>
      <c r="E89" s="36"/>
      <c r="F89" s="27" t="str">
        <f>F12</f>
        <v>ul. Výškovická</v>
      </c>
      <c r="G89" s="36"/>
      <c r="H89" s="36"/>
      <c r="I89" s="29" t="s">
        <v>22</v>
      </c>
      <c r="J89" s="66" t="str">
        <f>IF(J12="","",J12)</f>
        <v>27. 10. 2021</v>
      </c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25.7" customHeight="1">
      <c r="A91" s="34"/>
      <c r="B91" s="35"/>
      <c r="C91" s="29" t="s">
        <v>24</v>
      </c>
      <c r="D91" s="36"/>
      <c r="E91" s="36"/>
      <c r="F91" s="27" t="str">
        <f>E15</f>
        <v>Městský obvod Ostrava – Jih</v>
      </c>
      <c r="G91" s="36"/>
      <c r="H91" s="36"/>
      <c r="I91" s="29" t="s">
        <v>30</v>
      </c>
      <c r="J91" s="32" t="str">
        <f>E21</f>
        <v>Ing. Bc. Roman Fildán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25.7" customHeight="1">
      <c r="A92" s="34"/>
      <c r="B92" s="35"/>
      <c r="C92" s="29" t="s">
        <v>28</v>
      </c>
      <c r="D92" s="36"/>
      <c r="E92" s="36"/>
      <c r="F92" s="27" t="str">
        <f>IF(E18="","",E18)</f>
        <v>Vyplň údaj</v>
      </c>
      <c r="G92" s="36"/>
      <c r="H92" s="36"/>
      <c r="I92" s="29" t="s">
        <v>33</v>
      </c>
      <c r="J92" s="32" t="str">
        <f>E24</f>
        <v>Ing. Bc. Roman Fildán</v>
      </c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35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9.25" customHeight="1">
      <c r="A94" s="34"/>
      <c r="B94" s="35"/>
      <c r="C94" s="143" t="s">
        <v>123</v>
      </c>
      <c r="D94" s="144"/>
      <c r="E94" s="144"/>
      <c r="F94" s="144"/>
      <c r="G94" s="144"/>
      <c r="H94" s="144"/>
      <c r="I94" s="144"/>
      <c r="J94" s="145" t="s">
        <v>124</v>
      </c>
      <c r="K94" s="144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47" s="2" customFormat="1" ht="22.9" customHeight="1">
      <c r="A96" s="34"/>
      <c r="B96" s="35"/>
      <c r="C96" s="146" t="s">
        <v>125</v>
      </c>
      <c r="D96" s="36"/>
      <c r="E96" s="36"/>
      <c r="F96" s="36"/>
      <c r="G96" s="36"/>
      <c r="H96" s="36"/>
      <c r="I96" s="36"/>
      <c r="J96" s="84">
        <f>J122</f>
        <v>0</v>
      </c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7" t="s">
        <v>126</v>
      </c>
    </row>
    <row r="97" spans="1:31" s="9" customFormat="1" ht="24.95" customHeight="1">
      <c r="B97" s="147"/>
      <c r="C97" s="148"/>
      <c r="D97" s="149" t="s">
        <v>127</v>
      </c>
      <c r="E97" s="150"/>
      <c r="F97" s="150"/>
      <c r="G97" s="150"/>
      <c r="H97" s="150"/>
      <c r="I97" s="150"/>
      <c r="J97" s="151">
        <f>J123</f>
        <v>0</v>
      </c>
      <c r="K97" s="148"/>
      <c r="L97" s="152"/>
    </row>
    <row r="98" spans="1:31" s="10" customFormat="1" ht="19.899999999999999" customHeight="1">
      <c r="B98" s="153"/>
      <c r="C98" s="154"/>
      <c r="D98" s="155" t="s">
        <v>283</v>
      </c>
      <c r="E98" s="156"/>
      <c r="F98" s="156"/>
      <c r="G98" s="156"/>
      <c r="H98" s="156"/>
      <c r="I98" s="156"/>
      <c r="J98" s="157">
        <f>J124</f>
        <v>0</v>
      </c>
      <c r="K98" s="154"/>
      <c r="L98" s="158"/>
    </row>
    <row r="99" spans="1:31" s="10" customFormat="1" ht="19.899999999999999" customHeight="1">
      <c r="B99" s="153"/>
      <c r="C99" s="154"/>
      <c r="D99" s="155" t="s">
        <v>286</v>
      </c>
      <c r="E99" s="156"/>
      <c r="F99" s="156"/>
      <c r="G99" s="156"/>
      <c r="H99" s="156"/>
      <c r="I99" s="156"/>
      <c r="J99" s="157">
        <f>J162</f>
        <v>0</v>
      </c>
      <c r="K99" s="154"/>
      <c r="L99" s="158"/>
    </row>
    <row r="100" spans="1:31" s="10" customFormat="1" ht="19.899999999999999" customHeight="1">
      <c r="B100" s="153"/>
      <c r="C100" s="154"/>
      <c r="D100" s="155" t="s">
        <v>288</v>
      </c>
      <c r="E100" s="156"/>
      <c r="F100" s="156"/>
      <c r="G100" s="156"/>
      <c r="H100" s="156"/>
      <c r="I100" s="156"/>
      <c r="J100" s="157">
        <f>J165</f>
        <v>0</v>
      </c>
      <c r="K100" s="154"/>
      <c r="L100" s="158"/>
    </row>
    <row r="101" spans="1:31" s="10" customFormat="1" ht="19.899999999999999" customHeight="1">
      <c r="B101" s="153"/>
      <c r="C101" s="154"/>
      <c r="D101" s="155" t="s">
        <v>289</v>
      </c>
      <c r="E101" s="156"/>
      <c r="F101" s="156"/>
      <c r="G101" s="156"/>
      <c r="H101" s="156"/>
      <c r="I101" s="156"/>
      <c r="J101" s="157">
        <f>J196</f>
        <v>0</v>
      </c>
      <c r="K101" s="154"/>
      <c r="L101" s="158"/>
    </row>
    <row r="102" spans="1:31" s="10" customFormat="1" ht="19.899999999999999" customHeight="1">
      <c r="B102" s="153"/>
      <c r="C102" s="154"/>
      <c r="D102" s="155" t="s">
        <v>291</v>
      </c>
      <c r="E102" s="156"/>
      <c r="F102" s="156"/>
      <c r="G102" s="156"/>
      <c r="H102" s="156"/>
      <c r="I102" s="156"/>
      <c r="J102" s="157">
        <f>J201</f>
        <v>0</v>
      </c>
      <c r="K102" s="154"/>
      <c r="L102" s="158"/>
    </row>
    <row r="103" spans="1:31" s="2" customFormat="1" ht="21.75" customHeight="1">
      <c r="A103" s="34"/>
      <c r="B103" s="35"/>
      <c r="C103" s="36"/>
      <c r="D103" s="36"/>
      <c r="E103" s="36"/>
      <c r="F103" s="36"/>
      <c r="G103" s="36"/>
      <c r="H103" s="36"/>
      <c r="I103" s="36"/>
      <c r="J103" s="36"/>
      <c r="K103" s="36"/>
      <c r="L103" s="51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</row>
    <row r="104" spans="1:31" s="2" customFormat="1" ht="6.95" customHeight="1">
      <c r="A104" s="34"/>
      <c r="B104" s="54"/>
      <c r="C104" s="55"/>
      <c r="D104" s="55"/>
      <c r="E104" s="55"/>
      <c r="F104" s="55"/>
      <c r="G104" s="55"/>
      <c r="H104" s="55"/>
      <c r="I104" s="55"/>
      <c r="J104" s="55"/>
      <c r="K104" s="55"/>
      <c r="L104" s="51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8" spans="1:31" s="2" customFormat="1" ht="6.95" customHeight="1">
      <c r="A108" s="34"/>
      <c r="B108" s="56"/>
      <c r="C108" s="57"/>
      <c r="D108" s="57"/>
      <c r="E108" s="57"/>
      <c r="F108" s="57"/>
      <c r="G108" s="57"/>
      <c r="H108" s="57"/>
      <c r="I108" s="57"/>
      <c r="J108" s="57"/>
      <c r="K108" s="57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pans="1:31" s="2" customFormat="1" ht="24.95" customHeight="1">
      <c r="A109" s="34"/>
      <c r="B109" s="35"/>
      <c r="C109" s="23" t="s">
        <v>129</v>
      </c>
      <c r="D109" s="36"/>
      <c r="E109" s="36"/>
      <c r="F109" s="36"/>
      <c r="G109" s="36"/>
      <c r="H109" s="36"/>
      <c r="I109" s="36"/>
      <c r="J109" s="36"/>
      <c r="K109" s="36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pans="1:31" s="2" customFormat="1" ht="6.95" customHeight="1">
      <c r="A110" s="34"/>
      <c r="B110" s="35"/>
      <c r="C110" s="36"/>
      <c r="D110" s="36"/>
      <c r="E110" s="36"/>
      <c r="F110" s="36"/>
      <c r="G110" s="36"/>
      <c r="H110" s="36"/>
      <c r="I110" s="36"/>
      <c r="J110" s="36"/>
      <c r="K110" s="36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31" s="2" customFormat="1" ht="12" customHeight="1">
      <c r="A111" s="34"/>
      <c r="B111" s="35"/>
      <c r="C111" s="29" t="s">
        <v>16</v>
      </c>
      <c r="D111" s="36"/>
      <c r="E111" s="36"/>
      <c r="F111" s="36"/>
      <c r="G111" s="36"/>
      <c r="H111" s="36"/>
      <c r="I111" s="36"/>
      <c r="J111" s="36"/>
      <c r="K111" s="36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31" s="2" customFormat="1" ht="16.5" customHeight="1">
      <c r="A112" s="34"/>
      <c r="B112" s="35"/>
      <c r="C112" s="36"/>
      <c r="D112" s="36"/>
      <c r="E112" s="312" t="str">
        <f>E7</f>
        <v>Výškovická ul. prostor mezi ul. Svornosti a Čujkovova, Ostrava-Jih</v>
      </c>
      <c r="F112" s="313"/>
      <c r="G112" s="313"/>
      <c r="H112" s="313"/>
      <c r="I112" s="36"/>
      <c r="J112" s="36"/>
      <c r="K112" s="36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5" s="2" customFormat="1" ht="12" customHeight="1">
      <c r="A113" s="34"/>
      <c r="B113" s="35"/>
      <c r="C113" s="29" t="s">
        <v>120</v>
      </c>
      <c r="D113" s="36"/>
      <c r="E113" s="36"/>
      <c r="F113" s="36"/>
      <c r="G113" s="36"/>
      <c r="H113" s="36"/>
      <c r="I113" s="36"/>
      <c r="J113" s="36"/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5" s="2" customFormat="1" ht="16.5" customHeight="1">
      <c r="A114" s="34"/>
      <c r="B114" s="35"/>
      <c r="C114" s="36"/>
      <c r="D114" s="36"/>
      <c r="E114" s="304" t="str">
        <f>E9</f>
        <v>004 - SO 301 ODVODNĚNÍ KOMUNIKACE - uznatelné</v>
      </c>
      <c r="F114" s="311"/>
      <c r="G114" s="311"/>
      <c r="H114" s="311"/>
      <c r="I114" s="36"/>
      <c r="J114" s="36"/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5" s="2" customFormat="1" ht="6.95" customHeight="1">
      <c r="A115" s="34"/>
      <c r="B115" s="35"/>
      <c r="C115" s="36"/>
      <c r="D115" s="36"/>
      <c r="E115" s="36"/>
      <c r="F115" s="36"/>
      <c r="G115" s="36"/>
      <c r="H115" s="36"/>
      <c r="I115" s="36"/>
      <c r="J115" s="36"/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5" s="2" customFormat="1" ht="12" customHeight="1">
      <c r="A116" s="34"/>
      <c r="B116" s="35"/>
      <c r="C116" s="29" t="s">
        <v>20</v>
      </c>
      <c r="D116" s="36"/>
      <c r="E116" s="36"/>
      <c r="F116" s="27" t="str">
        <f>F12</f>
        <v>ul. Výškovická</v>
      </c>
      <c r="G116" s="36"/>
      <c r="H116" s="36"/>
      <c r="I116" s="29" t="s">
        <v>22</v>
      </c>
      <c r="J116" s="66" t="str">
        <f>IF(J12="","",J12)</f>
        <v>27. 10. 2021</v>
      </c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5" s="2" customFormat="1" ht="6.95" customHeight="1">
      <c r="A117" s="34"/>
      <c r="B117" s="35"/>
      <c r="C117" s="36"/>
      <c r="D117" s="36"/>
      <c r="E117" s="36"/>
      <c r="F117" s="36"/>
      <c r="G117" s="36"/>
      <c r="H117" s="36"/>
      <c r="I117" s="36"/>
      <c r="J117" s="36"/>
      <c r="K117" s="36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5" s="2" customFormat="1" ht="25.7" customHeight="1">
      <c r="A118" s="34"/>
      <c r="B118" s="35"/>
      <c r="C118" s="29" t="s">
        <v>24</v>
      </c>
      <c r="D118" s="36"/>
      <c r="E118" s="36"/>
      <c r="F118" s="27" t="str">
        <f>E15</f>
        <v>Městský obvod Ostrava – Jih</v>
      </c>
      <c r="G118" s="36"/>
      <c r="H118" s="36"/>
      <c r="I118" s="29" t="s">
        <v>30</v>
      </c>
      <c r="J118" s="32" t="str">
        <f>E21</f>
        <v>Ing. Bc. Roman Fildán</v>
      </c>
      <c r="K118" s="36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65" s="2" customFormat="1" ht="25.7" customHeight="1">
      <c r="A119" s="34"/>
      <c r="B119" s="35"/>
      <c r="C119" s="29" t="s">
        <v>28</v>
      </c>
      <c r="D119" s="36"/>
      <c r="E119" s="36"/>
      <c r="F119" s="27" t="str">
        <f>IF(E18="","",E18)</f>
        <v>Vyplň údaj</v>
      </c>
      <c r="G119" s="36"/>
      <c r="H119" s="36"/>
      <c r="I119" s="29" t="s">
        <v>33</v>
      </c>
      <c r="J119" s="32" t="str">
        <f>E24</f>
        <v>Ing. Bc. Roman Fildán</v>
      </c>
      <c r="K119" s="36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65" s="2" customFormat="1" ht="10.35" customHeight="1">
      <c r="A120" s="34"/>
      <c r="B120" s="35"/>
      <c r="C120" s="36"/>
      <c r="D120" s="36"/>
      <c r="E120" s="36"/>
      <c r="F120" s="36"/>
      <c r="G120" s="36"/>
      <c r="H120" s="36"/>
      <c r="I120" s="36"/>
      <c r="J120" s="36"/>
      <c r="K120" s="36"/>
      <c r="L120" s="51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pans="1:65" s="11" customFormat="1" ht="29.25" customHeight="1">
      <c r="A121" s="159"/>
      <c r="B121" s="160"/>
      <c r="C121" s="161" t="s">
        <v>130</v>
      </c>
      <c r="D121" s="162" t="s">
        <v>60</v>
      </c>
      <c r="E121" s="162" t="s">
        <v>56</v>
      </c>
      <c r="F121" s="162" t="s">
        <v>57</v>
      </c>
      <c r="G121" s="162" t="s">
        <v>131</v>
      </c>
      <c r="H121" s="162" t="s">
        <v>132</v>
      </c>
      <c r="I121" s="162" t="s">
        <v>133</v>
      </c>
      <c r="J121" s="163" t="s">
        <v>124</v>
      </c>
      <c r="K121" s="164" t="s">
        <v>134</v>
      </c>
      <c r="L121" s="165"/>
      <c r="M121" s="75" t="s">
        <v>1</v>
      </c>
      <c r="N121" s="76" t="s">
        <v>39</v>
      </c>
      <c r="O121" s="76" t="s">
        <v>135</v>
      </c>
      <c r="P121" s="76" t="s">
        <v>136</v>
      </c>
      <c r="Q121" s="76" t="s">
        <v>137</v>
      </c>
      <c r="R121" s="76" t="s">
        <v>138</v>
      </c>
      <c r="S121" s="76" t="s">
        <v>139</v>
      </c>
      <c r="T121" s="77" t="s">
        <v>140</v>
      </c>
      <c r="U121" s="159"/>
      <c r="V121" s="159"/>
      <c r="W121" s="159"/>
      <c r="X121" s="159"/>
      <c r="Y121" s="159"/>
      <c r="Z121" s="159"/>
      <c r="AA121" s="159"/>
      <c r="AB121" s="159"/>
      <c r="AC121" s="159"/>
      <c r="AD121" s="159"/>
      <c r="AE121" s="159"/>
    </row>
    <row r="122" spans="1:65" s="2" customFormat="1" ht="22.9" customHeight="1">
      <c r="A122" s="34"/>
      <c r="B122" s="35"/>
      <c r="C122" s="82" t="s">
        <v>141</v>
      </c>
      <c r="D122" s="36"/>
      <c r="E122" s="36"/>
      <c r="F122" s="36"/>
      <c r="G122" s="36"/>
      <c r="H122" s="36"/>
      <c r="I122" s="36"/>
      <c r="J122" s="166">
        <f>BK122</f>
        <v>0</v>
      </c>
      <c r="K122" s="36"/>
      <c r="L122" s="39"/>
      <c r="M122" s="78"/>
      <c r="N122" s="167"/>
      <c r="O122" s="79"/>
      <c r="P122" s="168">
        <f>P123</f>
        <v>0</v>
      </c>
      <c r="Q122" s="79"/>
      <c r="R122" s="168">
        <f>R123</f>
        <v>576.01037374000009</v>
      </c>
      <c r="S122" s="79"/>
      <c r="T122" s="169">
        <f>T123</f>
        <v>0</v>
      </c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T122" s="17" t="s">
        <v>74</v>
      </c>
      <c r="AU122" s="17" t="s">
        <v>126</v>
      </c>
      <c r="BK122" s="170">
        <f>BK123</f>
        <v>0</v>
      </c>
    </row>
    <row r="123" spans="1:65" s="12" customFormat="1" ht="25.9" customHeight="1">
      <c r="B123" s="171"/>
      <c r="C123" s="172"/>
      <c r="D123" s="173" t="s">
        <v>74</v>
      </c>
      <c r="E123" s="174" t="s">
        <v>142</v>
      </c>
      <c r="F123" s="174" t="s">
        <v>143</v>
      </c>
      <c r="G123" s="172"/>
      <c r="H123" s="172"/>
      <c r="I123" s="175"/>
      <c r="J123" s="176">
        <f>BK123</f>
        <v>0</v>
      </c>
      <c r="K123" s="172"/>
      <c r="L123" s="177"/>
      <c r="M123" s="178"/>
      <c r="N123" s="179"/>
      <c r="O123" s="179"/>
      <c r="P123" s="180">
        <f>P124+P162+P165+P196+P201</f>
        <v>0</v>
      </c>
      <c r="Q123" s="179"/>
      <c r="R123" s="180">
        <f>R124+R162+R165+R196+R201</f>
        <v>576.01037374000009</v>
      </c>
      <c r="S123" s="179"/>
      <c r="T123" s="181">
        <f>T124+T162+T165+T196+T201</f>
        <v>0</v>
      </c>
      <c r="AR123" s="182" t="s">
        <v>83</v>
      </c>
      <c r="AT123" s="183" t="s">
        <v>74</v>
      </c>
      <c r="AU123" s="183" t="s">
        <v>75</v>
      </c>
      <c r="AY123" s="182" t="s">
        <v>145</v>
      </c>
      <c r="BK123" s="184">
        <f>BK124+BK162+BK165+BK196+BK201</f>
        <v>0</v>
      </c>
    </row>
    <row r="124" spans="1:65" s="12" customFormat="1" ht="22.9" customHeight="1">
      <c r="B124" s="171"/>
      <c r="C124" s="172"/>
      <c r="D124" s="173" t="s">
        <v>74</v>
      </c>
      <c r="E124" s="185" t="s">
        <v>83</v>
      </c>
      <c r="F124" s="185" t="s">
        <v>298</v>
      </c>
      <c r="G124" s="172"/>
      <c r="H124" s="172"/>
      <c r="I124" s="175"/>
      <c r="J124" s="186">
        <f>BK124</f>
        <v>0</v>
      </c>
      <c r="K124" s="172"/>
      <c r="L124" s="177"/>
      <c r="M124" s="178"/>
      <c r="N124" s="179"/>
      <c r="O124" s="179"/>
      <c r="P124" s="180">
        <f>SUM(P125:P161)</f>
        <v>0</v>
      </c>
      <c r="Q124" s="179"/>
      <c r="R124" s="180">
        <f>SUM(R125:R161)</f>
        <v>544.44218208000007</v>
      </c>
      <c r="S124" s="179"/>
      <c r="T124" s="181">
        <f>SUM(T125:T161)</f>
        <v>0</v>
      </c>
      <c r="AR124" s="182" t="s">
        <v>83</v>
      </c>
      <c r="AT124" s="183" t="s">
        <v>74</v>
      </c>
      <c r="AU124" s="183" t="s">
        <v>83</v>
      </c>
      <c r="AY124" s="182" t="s">
        <v>145</v>
      </c>
      <c r="BK124" s="184">
        <f>SUM(BK125:BK161)</f>
        <v>0</v>
      </c>
    </row>
    <row r="125" spans="1:65" s="2" customFormat="1" ht="24.2" customHeight="1">
      <c r="A125" s="34"/>
      <c r="B125" s="35"/>
      <c r="C125" s="241" t="s">
        <v>83</v>
      </c>
      <c r="D125" s="241" t="s">
        <v>218</v>
      </c>
      <c r="E125" s="242" t="s">
        <v>1077</v>
      </c>
      <c r="F125" s="243" t="s">
        <v>1078</v>
      </c>
      <c r="G125" s="244" t="s">
        <v>241</v>
      </c>
      <c r="H125" s="245">
        <v>246.809</v>
      </c>
      <c r="I125" s="246"/>
      <c r="J125" s="247">
        <f>ROUND(I125*H125,2)</f>
        <v>0</v>
      </c>
      <c r="K125" s="248"/>
      <c r="L125" s="39"/>
      <c r="M125" s="249" t="s">
        <v>1</v>
      </c>
      <c r="N125" s="250" t="s">
        <v>40</v>
      </c>
      <c r="O125" s="71"/>
      <c r="P125" s="198">
        <f>O125*H125</f>
        <v>0</v>
      </c>
      <c r="Q125" s="198">
        <v>0</v>
      </c>
      <c r="R125" s="198">
        <f>Q125*H125</f>
        <v>0</v>
      </c>
      <c r="S125" s="198">
        <v>0</v>
      </c>
      <c r="T125" s="199">
        <f>S125*H125</f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200" t="s">
        <v>151</v>
      </c>
      <c r="AT125" s="200" t="s">
        <v>218</v>
      </c>
      <c r="AU125" s="200" t="s">
        <v>85</v>
      </c>
      <c r="AY125" s="17" t="s">
        <v>145</v>
      </c>
      <c r="BE125" s="201">
        <f>IF(N125="základní",J125,0)</f>
        <v>0</v>
      </c>
      <c r="BF125" s="201">
        <f>IF(N125="snížená",J125,0)</f>
        <v>0</v>
      </c>
      <c r="BG125" s="201">
        <f>IF(N125="zákl. přenesená",J125,0)</f>
        <v>0</v>
      </c>
      <c r="BH125" s="201">
        <f>IF(N125="sníž. přenesená",J125,0)</f>
        <v>0</v>
      </c>
      <c r="BI125" s="201">
        <f>IF(N125="nulová",J125,0)</f>
        <v>0</v>
      </c>
      <c r="BJ125" s="17" t="s">
        <v>83</v>
      </c>
      <c r="BK125" s="201">
        <f>ROUND(I125*H125,2)</f>
        <v>0</v>
      </c>
      <c r="BL125" s="17" t="s">
        <v>151</v>
      </c>
      <c r="BM125" s="200" t="s">
        <v>1079</v>
      </c>
    </row>
    <row r="126" spans="1:65" s="13" customFormat="1">
      <c r="B126" s="208"/>
      <c r="C126" s="209"/>
      <c r="D126" s="210" t="s">
        <v>191</v>
      </c>
      <c r="E126" s="211" t="s">
        <v>1</v>
      </c>
      <c r="F126" s="212" t="s">
        <v>1080</v>
      </c>
      <c r="G126" s="209"/>
      <c r="H126" s="211" t="s">
        <v>1</v>
      </c>
      <c r="I126" s="213"/>
      <c r="J126" s="209"/>
      <c r="K126" s="209"/>
      <c r="L126" s="214"/>
      <c r="M126" s="215"/>
      <c r="N126" s="216"/>
      <c r="O126" s="216"/>
      <c r="P126" s="216"/>
      <c r="Q126" s="216"/>
      <c r="R126" s="216"/>
      <c r="S126" s="216"/>
      <c r="T126" s="217"/>
      <c r="AT126" s="218" t="s">
        <v>191</v>
      </c>
      <c r="AU126" s="218" t="s">
        <v>85</v>
      </c>
      <c r="AV126" s="13" t="s">
        <v>83</v>
      </c>
      <c r="AW126" s="13" t="s">
        <v>32</v>
      </c>
      <c r="AX126" s="13" t="s">
        <v>75</v>
      </c>
      <c r="AY126" s="218" t="s">
        <v>145</v>
      </c>
    </row>
    <row r="127" spans="1:65" s="14" customFormat="1" ht="22.5">
      <c r="B127" s="219"/>
      <c r="C127" s="220"/>
      <c r="D127" s="210" t="s">
        <v>191</v>
      </c>
      <c r="E127" s="221" t="s">
        <v>1058</v>
      </c>
      <c r="F127" s="222" t="s">
        <v>1081</v>
      </c>
      <c r="G127" s="220"/>
      <c r="H127" s="223">
        <v>246.809</v>
      </c>
      <c r="I127" s="224"/>
      <c r="J127" s="220"/>
      <c r="K127" s="220"/>
      <c r="L127" s="225"/>
      <c r="M127" s="226"/>
      <c r="N127" s="227"/>
      <c r="O127" s="227"/>
      <c r="P127" s="227"/>
      <c r="Q127" s="227"/>
      <c r="R127" s="227"/>
      <c r="S127" s="227"/>
      <c r="T127" s="228"/>
      <c r="AT127" s="229" t="s">
        <v>191</v>
      </c>
      <c r="AU127" s="229" t="s">
        <v>85</v>
      </c>
      <c r="AV127" s="14" t="s">
        <v>85</v>
      </c>
      <c r="AW127" s="14" t="s">
        <v>32</v>
      </c>
      <c r="AX127" s="14" t="s">
        <v>83</v>
      </c>
      <c r="AY127" s="229" t="s">
        <v>145</v>
      </c>
    </row>
    <row r="128" spans="1:65" s="2" customFormat="1" ht="24.2" customHeight="1">
      <c r="A128" s="34"/>
      <c r="B128" s="35"/>
      <c r="C128" s="241" t="s">
        <v>85</v>
      </c>
      <c r="D128" s="241" t="s">
        <v>218</v>
      </c>
      <c r="E128" s="242" t="s">
        <v>1082</v>
      </c>
      <c r="F128" s="243" t="s">
        <v>1083</v>
      </c>
      <c r="G128" s="244" t="s">
        <v>241</v>
      </c>
      <c r="H128" s="245">
        <v>75.81</v>
      </c>
      <c r="I128" s="246"/>
      <c r="J128" s="247">
        <f>ROUND(I128*H128,2)</f>
        <v>0</v>
      </c>
      <c r="K128" s="248"/>
      <c r="L128" s="39"/>
      <c r="M128" s="249" t="s">
        <v>1</v>
      </c>
      <c r="N128" s="250" t="s">
        <v>40</v>
      </c>
      <c r="O128" s="71"/>
      <c r="P128" s="198">
        <f>O128*H128</f>
        <v>0</v>
      </c>
      <c r="Q128" s="198">
        <v>0</v>
      </c>
      <c r="R128" s="198">
        <f>Q128*H128</f>
        <v>0</v>
      </c>
      <c r="S128" s="198">
        <v>0</v>
      </c>
      <c r="T128" s="199">
        <f>S128*H128</f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200" t="s">
        <v>151</v>
      </c>
      <c r="AT128" s="200" t="s">
        <v>218</v>
      </c>
      <c r="AU128" s="200" t="s">
        <v>85</v>
      </c>
      <c r="AY128" s="17" t="s">
        <v>145</v>
      </c>
      <c r="BE128" s="201">
        <f>IF(N128="základní",J128,0)</f>
        <v>0</v>
      </c>
      <c r="BF128" s="201">
        <f>IF(N128="snížená",J128,0)</f>
        <v>0</v>
      </c>
      <c r="BG128" s="201">
        <f>IF(N128="zákl. přenesená",J128,0)</f>
        <v>0</v>
      </c>
      <c r="BH128" s="201">
        <f>IF(N128="sníž. přenesená",J128,0)</f>
        <v>0</v>
      </c>
      <c r="BI128" s="201">
        <f>IF(N128="nulová",J128,0)</f>
        <v>0</v>
      </c>
      <c r="BJ128" s="17" t="s">
        <v>83</v>
      </c>
      <c r="BK128" s="201">
        <f>ROUND(I128*H128,2)</f>
        <v>0</v>
      </c>
      <c r="BL128" s="17" t="s">
        <v>151</v>
      </c>
      <c r="BM128" s="200" t="s">
        <v>1084</v>
      </c>
    </row>
    <row r="129" spans="1:65" s="13" customFormat="1">
      <c r="B129" s="208"/>
      <c r="C129" s="209"/>
      <c r="D129" s="210" t="s">
        <v>191</v>
      </c>
      <c r="E129" s="211" t="s">
        <v>1</v>
      </c>
      <c r="F129" s="212" t="s">
        <v>1085</v>
      </c>
      <c r="G129" s="209"/>
      <c r="H129" s="211" t="s">
        <v>1</v>
      </c>
      <c r="I129" s="213"/>
      <c r="J129" s="209"/>
      <c r="K129" s="209"/>
      <c r="L129" s="214"/>
      <c r="M129" s="215"/>
      <c r="N129" s="216"/>
      <c r="O129" s="216"/>
      <c r="P129" s="216"/>
      <c r="Q129" s="216"/>
      <c r="R129" s="216"/>
      <c r="S129" s="216"/>
      <c r="T129" s="217"/>
      <c r="AT129" s="218" t="s">
        <v>191</v>
      </c>
      <c r="AU129" s="218" t="s">
        <v>85</v>
      </c>
      <c r="AV129" s="13" t="s">
        <v>83</v>
      </c>
      <c r="AW129" s="13" t="s">
        <v>32</v>
      </c>
      <c r="AX129" s="13" t="s">
        <v>75</v>
      </c>
      <c r="AY129" s="218" t="s">
        <v>145</v>
      </c>
    </row>
    <row r="130" spans="1:65" s="14" customFormat="1">
      <c r="B130" s="219"/>
      <c r="C130" s="220"/>
      <c r="D130" s="210" t="s">
        <v>191</v>
      </c>
      <c r="E130" s="221" t="s">
        <v>1060</v>
      </c>
      <c r="F130" s="222" t="s">
        <v>1086</v>
      </c>
      <c r="G130" s="220"/>
      <c r="H130" s="223">
        <v>75.81</v>
      </c>
      <c r="I130" s="224"/>
      <c r="J130" s="220"/>
      <c r="K130" s="220"/>
      <c r="L130" s="225"/>
      <c r="M130" s="226"/>
      <c r="N130" s="227"/>
      <c r="O130" s="227"/>
      <c r="P130" s="227"/>
      <c r="Q130" s="227"/>
      <c r="R130" s="227"/>
      <c r="S130" s="227"/>
      <c r="T130" s="228"/>
      <c r="AT130" s="229" t="s">
        <v>191</v>
      </c>
      <c r="AU130" s="229" t="s">
        <v>85</v>
      </c>
      <c r="AV130" s="14" t="s">
        <v>85</v>
      </c>
      <c r="AW130" s="14" t="s">
        <v>32</v>
      </c>
      <c r="AX130" s="14" t="s">
        <v>83</v>
      </c>
      <c r="AY130" s="229" t="s">
        <v>145</v>
      </c>
    </row>
    <row r="131" spans="1:65" s="2" customFormat="1" ht="14.45" customHeight="1">
      <c r="A131" s="34"/>
      <c r="B131" s="35"/>
      <c r="C131" s="241" t="s">
        <v>155</v>
      </c>
      <c r="D131" s="241" t="s">
        <v>218</v>
      </c>
      <c r="E131" s="242" t="s">
        <v>1087</v>
      </c>
      <c r="F131" s="243" t="s">
        <v>1088</v>
      </c>
      <c r="G131" s="244" t="s">
        <v>232</v>
      </c>
      <c r="H131" s="245">
        <v>470.11200000000002</v>
      </c>
      <c r="I131" s="246"/>
      <c r="J131" s="247">
        <f>ROUND(I131*H131,2)</f>
        <v>0</v>
      </c>
      <c r="K131" s="248"/>
      <c r="L131" s="39"/>
      <c r="M131" s="249" t="s">
        <v>1</v>
      </c>
      <c r="N131" s="250" t="s">
        <v>40</v>
      </c>
      <c r="O131" s="71"/>
      <c r="P131" s="198">
        <f>O131*H131</f>
        <v>0</v>
      </c>
      <c r="Q131" s="198">
        <v>8.4000000000000003E-4</v>
      </c>
      <c r="R131" s="198">
        <f>Q131*H131</f>
        <v>0.39489408000000004</v>
      </c>
      <c r="S131" s="198">
        <v>0</v>
      </c>
      <c r="T131" s="199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200" t="s">
        <v>151</v>
      </c>
      <c r="AT131" s="200" t="s">
        <v>218</v>
      </c>
      <c r="AU131" s="200" t="s">
        <v>85</v>
      </c>
      <c r="AY131" s="17" t="s">
        <v>145</v>
      </c>
      <c r="BE131" s="201">
        <f>IF(N131="základní",J131,0)</f>
        <v>0</v>
      </c>
      <c r="BF131" s="201">
        <f>IF(N131="snížená",J131,0)</f>
        <v>0</v>
      </c>
      <c r="BG131" s="201">
        <f>IF(N131="zákl. přenesená",J131,0)</f>
        <v>0</v>
      </c>
      <c r="BH131" s="201">
        <f>IF(N131="sníž. přenesená",J131,0)</f>
        <v>0</v>
      </c>
      <c r="BI131" s="201">
        <f>IF(N131="nulová",J131,0)</f>
        <v>0</v>
      </c>
      <c r="BJ131" s="17" t="s">
        <v>83</v>
      </c>
      <c r="BK131" s="201">
        <f>ROUND(I131*H131,2)</f>
        <v>0</v>
      </c>
      <c r="BL131" s="17" t="s">
        <v>151</v>
      </c>
      <c r="BM131" s="200" t="s">
        <v>1089</v>
      </c>
    </row>
    <row r="132" spans="1:65" s="14" customFormat="1">
      <c r="B132" s="219"/>
      <c r="C132" s="220"/>
      <c r="D132" s="210" t="s">
        <v>191</v>
      </c>
      <c r="E132" s="221" t="s">
        <v>1062</v>
      </c>
      <c r="F132" s="222" t="s">
        <v>1090</v>
      </c>
      <c r="G132" s="220"/>
      <c r="H132" s="223">
        <v>470.11200000000002</v>
      </c>
      <c r="I132" s="224"/>
      <c r="J132" s="220"/>
      <c r="K132" s="220"/>
      <c r="L132" s="225"/>
      <c r="M132" s="226"/>
      <c r="N132" s="227"/>
      <c r="O132" s="227"/>
      <c r="P132" s="227"/>
      <c r="Q132" s="227"/>
      <c r="R132" s="227"/>
      <c r="S132" s="227"/>
      <c r="T132" s="228"/>
      <c r="AT132" s="229" t="s">
        <v>191</v>
      </c>
      <c r="AU132" s="229" t="s">
        <v>85</v>
      </c>
      <c r="AV132" s="14" t="s">
        <v>85</v>
      </c>
      <c r="AW132" s="14" t="s">
        <v>32</v>
      </c>
      <c r="AX132" s="14" t="s">
        <v>83</v>
      </c>
      <c r="AY132" s="229" t="s">
        <v>145</v>
      </c>
    </row>
    <row r="133" spans="1:65" s="2" customFormat="1" ht="24.2" customHeight="1">
      <c r="A133" s="34"/>
      <c r="B133" s="35"/>
      <c r="C133" s="241" t="s">
        <v>151</v>
      </c>
      <c r="D133" s="241" t="s">
        <v>218</v>
      </c>
      <c r="E133" s="242" t="s">
        <v>1091</v>
      </c>
      <c r="F133" s="243" t="s">
        <v>1092</v>
      </c>
      <c r="G133" s="244" t="s">
        <v>232</v>
      </c>
      <c r="H133" s="245">
        <v>470.11200000000002</v>
      </c>
      <c r="I133" s="246"/>
      <c r="J133" s="247">
        <f>ROUND(I133*H133,2)</f>
        <v>0</v>
      </c>
      <c r="K133" s="248"/>
      <c r="L133" s="39"/>
      <c r="M133" s="249" t="s">
        <v>1</v>
      </c>
      <c r="N133" s="250" t="s">
        <v>40</v>
      </c>
      <c r="O133" s="71"/>
      <c r="P133" s="198">
        <f>O133*H133</f>
        <v>0</v>
      </c>
      <c r="Q133" s="198">
        <v>0</v>
      </c>
      <c r="R133" s="198">
        <f>Q133*H133</f>
        <v>0</v>
      </c>
      <c r="S133" s="198">
        <v>0</v>
      </c>
      <c r="T133" s="199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200" t="s">
        <v>151</v>
      </c>
      <c r="AT133" s="200" t="s">
        <v>218</v>
      </c>
      <c r="AU133" s="200" t="s">
        <v>85</v>
      </c>
      <c r="AY133" s="17" t="s">
        <v>145</v>
      </c>
      <c r="BE133" s="201">
        <f>IF(N133="základní",J133,0)</f>
        <v>0</v>
      </c>
      <c r="BF133" s="201">
        <f>IF(N133="snížená",J133,0)</f>
        <v>0</v>
      </c>
      <c r="BG133" s="201">
        <f>IF(N133="zákl. přenesená",J133,0)</f>
        <v>0</v>
      </c>
      <c r="BH133" s="201">
        <f>IF(N133="sníž. přenesená",J133,0)</f>
        <v>0</v>
      </c>
      <c r="BI133" s="201">
        <f>IF(N133="nulová",J133,0)</f>
        <v>0</v>
      </c>
      <c r="BJ133" s="17" t="s">
        <v>83</v>
      </c>
      <c r="BK133" s="201">
        <f>ROUND(I133*H133,2)</f>
        <v>0</v>
      </c>
      <c r="BL133" s="17" t="s">
        <v>151</v>
      </c>
      <c r="BM133" s="200" t="s">
        <v>1093</v>
      </c>
    </row>
    <row r="134" spans="1:65" s="14" customFormat="1">
      <c r="B134" s="219"/>
      <c r="C134" s="220"/>
      <c r="D134" s="210" t="s">
        <v>191</v>
      </c>
      <c r="E134" s="221" t="s">
        <v>1</v>
      </c>
      <c r="F134" s="222" t="s">
        <v>1062</v>
      </c>
      <c r="G134" s="220"/>
      <c r="H134" s="223">
        <v>470.11200000000002</v>
      </c>
      <c r="I134" s="224"/>
      <c r="J134" s="220"/>
      <c r="K134" s="220"/>
      <c r="L134" s="225"/>
      <c r="M134" s="226"/>
      <c r="N134" s="227"/>
      <c r="O134" s="227"/>
      <c r="P134" s="227"/>
      <c r="Q134" s="227"/>
      <c r="R134" s="227"/>
      <c r="S134" s="227"/>
      <c r="T134" s="228"/>
      <c r="AT134" s="229" t="s">
        <v>191</v>
      </c>
      <c r="AU134" s="229" t="s">
        <v>85</v>
      </c>
      <c r="AV134" s="14" t="s">
        <v>85</v>
      </c>
      <c r="AW134" s="14" t="s">
        <v>32</v>
      </c>
      <c r="AX134" s="14" t="s">
        <v>83</v>
      </c>
      <c r="AY134" s="229" t="s">
        <v>145</v>
      </c>
    </row>
    <row r="135" spans="1:65" s="2" customFormat="1" ht="14.45" customHeight="1">
      <c r="A135" s="34"/>
      <c r="B135" s="35"/>
      <c r="C135" s="241" t="s">
        <v>144</v>
      </c>
      <c r="D135" s="241" t="s">
        <v>218</v>
      </c>
      <c r="E135" s="242" t="s">
        <v>1094</v>
      </c>
      <c r="F135" s="243" t="s">
        <v>1095</v>
      </c>
      <c r="G135" s="244" t="s">
        <v>232</v>
      </c>
      <c r="H135" s="245">
        <v>159.6</v>
      </c>
      <c r="I135" s="246"/>
      <c r="J135" s="247">
        <f>ROUND(I135*H135,2)</f>
        <v>0</v>
      </c>
      <c r="K135" s="248"/>
      <c r="L135" s="39"/>
      <c r="M135" s="249" t="s">
        <v>1</v>
      </c>
      <c r="N135" s="250" t="s">
        <v>40</v>
      </c>
      <c r="O135" s="71"/>
      <c r="P135" s="198">
        <f>O135*H135</f>
        <v>0</v>
      </c>
      <c r="Q135" s="198">
        <v>6.28E-3</v>
      </c>
      <c r="R135" s="198">
        <f>Q135*H135</f>
        <v>1.0022880000000001</v>
      </c>
      <c r="S135" s="198">
        <v>0</v>
      </c>
      <c r="T135" s="199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200" t="s">
        <v>151</v>
      </c>
      <c r="AT135" s="200" t="s">
        <v>218</v>
      </c>
      <c r="AU135" s="200" t="s">
        <v>85</v>
      </c>
      <c r="AY135" s="17" t="s">
        <v>145</v>
      </c>
      <c r="BE135" s="201">
        <f>IF(N135="základní",J135,0)</f>
        <v>0</v>
      </c>
      <c r="BF135" s="201">
        <f>IF(N135="snížená",J135,0)</f>
        <v>0</v>
      </c>
      <c r="BG135" s="201">
        <f>IF(N135="zákl. přenesená",J135,0)</f>
        <v>0</v>
      </c>
      <c r="BH135" s="201">
        <f>IF(N135="sníž. přenesená",J135,0)</f>
        <v>0</v>
      </c>
      <c r="BI135" s="201">
        <f>IF(N135="nulová",J135,0)</f>
        <v>0</v>
      </c>
      <c r="BJ135" s="17" t="s">
        <v>83</v>
      </c>
      <c r="BK135" s="201">
        <f>ROUND(I135*H135,2)</f>
        <v>0</v>
      </c>
      <c r="BL135" s="17" t="s">
        <v>151</v>
      </c>
      <c r="BM135" s="200" t="s">
        <v>1096</v>
      </c>
    </row>
    <row r="136" spans="1:65" s="14" customFormat="1">
      <c r="B136" s="219"/>
      <c r="C136" s="220"/>
      <c r="D136" s="210" t="s">
        <v>191</v>
      </c>
      <c r="E136" s="221" t="s">
        <v>1064</v>
      </c>
      <c r="F136" s="222" t="s">
        <v>1097</v>
      </c>
      <c r="G136" s="220"/>
      <c r="H136" s="223">
        <v>159.6</v>
      </c>
      <c r="I136" s="224"/>
      <c r="J136" s="220"/>
      <c r="K136" s="220"/>
      <c r="L136" s="225"/>
      <c r="M136" s="226"/>
      <c r="N136" s="227"/>
      <c r="O136" s="227"/>
      <c r="P136" s="227"/>
      <c r="Q136" s="227"/>
      <c r="R136" s="227"/>
      <c r="S136" s="227"/>
      <c r="T136" s="228"/>
      <c r="AT136" s="229" t="s">
        <v>191</v>
      </c>
      <c r="AU136" s="229" t="s">
        <v>85</v>
      </c>
      <c r="AV136" s="14" t="s">
        <v>85</v>
      </c>
      <c r="AW136" s="14" t="s">
        <v>32</v>
      </c>
      <c r="AX136" s="14" t="s">
        <v>83</v>
      </c>
      <c r="AY136" s="229" t="s">
        <v>145</v>
      </c>
    </row>
    <row r="137" spans="1:65" s="2" customFormat="1" ht="24.2" customHeight="1">
      <c r="A137" s="34"/>
      <c r="B137" s="35"/>
      <c r="C137" s="241" t="s">
        <v>164</v>
      </c>
      <c r="D137" s="241" t="s">
        <v>218</v>
      </c>
      <c r="E137" s="242" t="s">
        <v>1098</v>
      </c>
      <c r="F137" s="243" t="s">
        <v>1099</v>
      </c>
      <c r="G137" s="244" t="s">
        <v>232</v>
      </c>
      <c r="H137" s="245">
        <v>159.6</v>
      </c>
      <c r="I137" s="246"/>
      <c r="J137" s="247">
        <f>ROUND(I137*H137,2)</f>
        <v>0</v>
      </c>
      <c r="K137" s="248"/>
      <c r="L137" s="39"/>
      <c r="M137" s="249" t="s">
        <v>1</v>
      </c>
      <c r="N137" s="250" t="s">
        <v>40</v>
      </c>
      <c r="O137" s="71"/>
      <c r="P137" s="198">
        <f>O137*H137</f>
        <v>0</v>
      </c>
      <c r="Q137" s="198">
        <v>0</v>
      </c>
      <c r="R137" s="198">
        <f>Q137*H137</f>
        <v>0</v>
      </c>
      <c r="S137" s="198">
        <v>0</v>
      </c>
      <c r="T137" s="199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200" t="s">
        <v>151</v>
      </c>
      <c r="AT137" s="200" t="s">
        <v>218</v>
      </c>
      <c r="AU137" s="200" t="s">
        <v>85</v>
      </c>
      <c r="AY137" s="17" t="s">
        <v>145</v>
      </c>
      <c r="BE137" s="201">
        <f>IF(N137="základní",J137,0)</f>
        <v>0</v>
      </c>
      <c r="BF137" s="201">
        <f>IF(N137="snížená",J137,0)</f>
        <v>0</v>
      </c>
      <c r="BG137" s="201">
        <f>IF(N137="zákl. přenesená",J137,0)</f>
        <v>0</v>
      </c>
      <c r="BH137" s="201">
        <f>IF(N137="sníž. přenesená",J137,0)</f>
        <v>0</v>
      </c>
      <c r="BI137" s="201">
        <f>IF(N137="nulová",J137,0)</f>
        <v>0</v>
      </c>
      <c r="BJ137" s="17" t="s">
        <v>83</v>
      </c>
      <c r="BK137" s="201">
        <f>ROUND(I137*H137,2)</f>
        <v>0</v>
      </c>
      <c r="BL137" s="17" t="s">
        <v>151</v>
      </c>
      <c r="BM137" s="200" t="s">
        <v>1100</v>
      </c>
    </row>
    <row r="138" spans="1:65" s="14" customFormat="1">
      <c r="B138" s="219"/>
      <c r="C138" s="220"/>
      <c r="D138" s="210" t="s">
        <v>191</v>
      </c>
      <c r="E138" s="221" t="s">
        <v>1</v>
      </c>
      <c r="F138" s="222" t="s">
        <v>1064</v>
      </c>
      <c r="G138" s="220"/>
      <c r="H138" s="223">
        <v>159.6</v>
      </c>
      <c r="I138" s="224"/>
      <c r="J138" s="220"/>
      <c r="K138" s="220"/>
      <c r="L138" s="225"/>
      <c r="M138" s="226"/>
      <c r="N138" s="227"/>
      <c r="O138" s="227"/>
      <c r="P138" s="227"/>
      <c r="Q138" s="227"/>
      <c r="R138" s="227"/>
      <c r="S138" s="227"/>
      <c r="T138" s="228"/>
      <c r="AT138" s="229" t="s">
        <v>191</v>
      </c>
      <c r="AU138" s="229" t="s">
        <v>85</v>
      </c>
      <c r="AV138" s="14" t="s">
        <v>85</v>
      </c>
      <c r="AW138" s="14" t="s">
        <v>32</v>
      </c>
      <c r="AX138" s="14" t="s">
        <v>83</v>
      </c>
      <c r="AY138" s="229" t="s">
        <v>145</v>
      </c>
    </row>
    <row r="139" spans="1:65" s="2" customFormat="1" ht="24.2" customHeight="1">
      <c r="A139" s="34"/>
      <c r="B139" s="35"/>
      <c r="C139" s="241" t="s">
        <v>168</v>
      </c>
      <c r="D139" s="241" t="s">
        <v>218</v>
      </c>
      <c r="E139" s="242" t="s">
        <v>412</v>
      </c>
      <c r="F139" s="243" t="s">
        <v>413</v>
      </c>
      <c r="G139" s="244" t="s">
        <v>241</v>
      </c>
      <c r="H139" s="245">
        <v>322.61900000000003</v>
      </c>
      <c r="I139" s="246"/>
      <c r="J139" s="247">
        <f>ROUND(I139*H139,2)</f>
        <v>0</v>
      </c>
      <c r="K139" s="248"/>
      <c r="L139" s="39"/>
      <c r="M139" s="249" t="s">
        <v>1</v>
      </c>
      <c r="N139" s="250" t="s">
        <v>40</v>
      </c>
      <c r="O139" s="71"/>
      <c r="P139" s="198">
        <f>O139*H139</f>
        <v>0</v>
      </c>
      <c r="Q139" s="198">
        <v>0</v>
      </c>
      <c r="R139" s="198">
        <f>Q139*H139</f>
        <v>0</v>
      </c>
      <c r="S139" s="198">
        <v>0</v>
      </c>
      <c r="T139" s="199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200" t="s">
        <v>151</v>
      </c>
      <c r="AT139" s="200" t="s">
        <v>218</v>
      </c>
      <c r="AU139" s="200" t="s">
        <v>85</v>
      </c>
      <c r="AY139" s="17" t="s">
        <v>145</v>
      </c>
      <c r="BE139" s="201">
        <f>IF(N139="základní",J139,0)</f>
        <v>0</v>
      </c>
      <c r="BF139" s="201">
        <f>IF(N139="snížená",J139,0)</f>
        <v>0</v>
      </c>
      <c r="BG139" s="201">
        <f>IF(N139="zákl. přenesená",J139,0)</f>
        <v>0</v>
      </c>
      <c r="BH139" s="201">
        <f>IF(N139="sníž. přenesená",J139,0)</f>
        <v>0</v>
      </c>
      <c r="BI139" s="201">
        <f>IF(N139="nulová",J139,0)</f>
        <v>0</v>
      </c>
      <c r="BJ139" s="17" t="s">
        <v>83</v>
      </c>
      <c r="BK139" s="201">
        <f>ROUND(I139*H139,2)</f>
        <v>0</v>
      </c>
      <c r="BL139" s="17" t="s">
        <v>151</v>
      </c>
      <c r="BM139" s="200" t="s">
        <v>1101</v>
      </c>
    </row>
    <row r="140" spans="1:65" s="14" customFormat="1">
      <c r="B140" s="219"/>
      <c r="C140" s="220"/>
      <c r="D140" s="210" t="s">
        <v>191</v>
      </c>
      <c r="E140" s="221" t="s">
        <v>264</v>
      </c>
      <c r="F140" s="222" t="s">
        <v>1102</v>
      </c>
      <c r="G140" s="220"/>
      <c r="H140" s="223">
        <v>322.61900000000003</v>
      </c>
      <c r="I140" s="224"/>
      <c r="J140" s="220"/>
      <c r="K140" s="220"/>
      <c r="L140" s="225"/>
      <c r="M140" s="226"/>
      <c r="N140" s="227"/>
      <c r="O140" s="227"/>
      <c r="P140" s="227"/>
      <c r="Q140" s="227"/>
      <c r="R140" s="227"/>
      <c r="S140" s="227"/>
      <c r="T140" s="228"/>
      <c r="AT140" s="229" t="s">
        <v>191</v>
      </c>
      <c r="AU140" s="229" t="s">
        <v>85</v>
      </c>
      <c r="AV140" s="14" t="s">
        <v>85</v>
      </c>
      <c r="AW140" s="14" t="s">
        <v>32</v>
      </c>
      <c r="AX140" s="14" t="s">
        <v>83</v>
      </c>
      <c r="AY140" s="229" t="s">
        <v>145</v>
      </c>
    </row>
    <row r="141" spans="1:65" s="2" customFormat="1" ht="24.2" customHeight="1">
      <c r="A141" s="34"/>
      <c r="B141" s="35"/>
      <c r="C141" s="241" t="s">
        <v>150</v>
      </c>
      <c r="D141" s="241" t="s">
        <v>218</v>
      </c>
      <c r="E141" s="242" t="s">
        <v>422</v>
      </c>
      <c r="F141" s="243" t="s">
        <v>423</v>
      </c>
      <c r="G141" s="244" t="s">
        <v>241</v>
      </c>
      <c r="H141" s="245">
        <v>322.61900000000003</v>
      </c>
      <c r="I141" s="246"/>
      <c r="J141" s="247">
        <f>ROUND(I141*H141,2)</f>
        <v>0</v>
      </c>
      <c r="K141" s="248"/>
      <c r="L141" s="39"/>
      <c r="M141" s="249" t="s">
        <v>1</v>
      </c>
      <c r="N141" s="250" t="s">
        <v>40</v>
      </c>
      <c r="O141" s="71"/>
      <c r="P141" s="198">
        <f>O141*H141</f>
        <v>0</v>
      </c>
      <c r="Q141" s="198">
        <v>0</v>
      </c>
      <c r="R141" s="198">
        <f>Q141*H141</f>
        <v>0</v>
      </c>
      <c r="S141" s="198">
        <v>0</v>
      </c>
      <c r="T141" s="199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200" t="s">
        <v>151</v>
      </c>
      <c r="AT141" s="200" t="s">
        <v>218</v>
      </c>
      <c r="AU141" s="200" t="s">
        <v>85</v>
      </c>
      <c r="AY141" s="17" t="s">
        <v>145</v>
      </c>
      <c r="BE141" s="201">
        <f>IF(N141="základní",J141,0)</f>
        <v>0</v>
      </c>
      <c r="BF141" s="201">
        <f>IF(N141="snížená",J141,0)</f>
        <v>0</v>
      </c>
      <c r="BG141" s="201">
        <f>IF(N141="zákl. přenesená",J141,0)</f>
        <v>0</v>
      </c>
      <c r="BH141" s="201">
        <f>IF(N141="sníž. přenesená",J141,0)</f>
        <v>0</v>
      </c>
      <c r="BI141" s="201">
        <f>IF(N141="nulová",J141,0)</f>
        <v>0</v>
      </c>
      <c r="BJ141" s="17" t="s">
        <v>83</v>
      </c>
      <c r="BK141" s="201">
        <f>ROUND(I141*H141,2)</f>
        <v>0</v>
      </c>
      <c r="BL141" s="17" t="s">
        <v>151</v>
      </c>
      <c r="BM141" s="200" t="s">
        <v>1103</v>
      </c>
    </row>
    <row r="142" spans="1:65" s="14" customFormat="1">
      <c r="B142" s="219"/>
      <c r="C142" s="220"/>
      <c r="D142" s="210" t="s">
        <v>191</v>
      </c>
      <c r="E142" s="221" t="s">
        <v>1</v>
      </c>
      <c r="F142" s="222" t="s">
        <v>264</v>
      </c>
      <c r="G142" s="220"/>
      <c r="H142" s="223">
        <v>322.61900000000003</v>
      </c>
      <c r="I142" s="224"/>
      <c r="J142" s="220"/>
      <c r="K142" s="220"/>
      <c r="L142" s="225"/>
      <c r="M142" s="226"/>
      <c r="N142" s="227"/>
      <c r="O142" s="227"/>
      <c r="P142" s="227"/>
      <c r="Q142" s="227"/>
      <c r="R142" s="227"/>
      <c r="S142" s="227"/>
      <c r="T142" s="228"/>
      <c r="AT142" s="229" t="s">
        <v>191</v>
      </c>
      <c r="AU142" s="229" t="s">
        <v>85</v>
      </c>
      <c r="AV142" s="14" t="s">
        <v>85</v>
      </c>
      <c r="AW142" s="14" t="s">
        <v>32</v>
      </c>
      <c r="AX142" s="14" t="s">
        <v>83</v>
      </c>
      <c r="AY142" s="229" t="s">
        <v>145</v>
      </c>
    </row>
    <row r="143" spans="1:65" s="2" customFormat="1" ht="24.2" customHeight="1">
      <c r="A143" s="34"/>
      <c r="B143" s="35"/>
      <c r="C143" s="241" t="s">
        <v>198</v>
      </c>
      <c r="D143" s="241" t="s">
        <v>218</v>
      </c>
      <c r="E143" s="242" t="s">
        <v>426</v>
      </c>
      <c r="F143" s="243" t="s">
        <v>427</v>
      </c>
      <c r="G143" s="244" t="s">
        <v>428</v>
      </c>
      <c r="H143" s="245">
        <v>548.452</v>
      </c>
      <c r="I143" s="246"/>
      <c r="J143" s="247">
        <f>ROUND(I143*H143,2)</f>
        <v>0</v>
      </c>
      <c r="K143" s="248"/>
      <c r="L143" s="39"/>
      <c r="M143" s="249" t="s">
        <v>1</v>
      </c>
      <c r="N143" s="250" t="s">
        <v>40</v>
      </c>
      <c r="O143" s="71"/>
      <c r="P143" s="198">
        <f>O143*H143</f>
        <v>0</v>
      </c>
      <c r="Q143" s="198">
        <v>0</v>
      </c>
      <c r="R143" s="198">
        <f>Q143*H143</f>
        <v>0</v>
      </c>
      <c r="S143" s="198">
        <v>0</v>
      </c>
      <c r="T143" s="199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200" t="s">
        <v>151</v>
      </c>
      <c r="AT143" s="200" t="s">
        <v>218</v>
      </c>
      <c r="AU143" s="200" t="s">
        <v>85</v>
      </c>
      <c r="AY143" s="17" t="s">
        <v>145</v>
      </c>
      <c r="BE143" s="201">
        <f>IF(N143="základní",J143,0)</f>
        <v>0</v>
      </c>
      <c r="BF143" s="201">
        <f>IF(N143="snížená",J143,0)</f>
        <v>0</v>
      </c>
      <c r="BG143" s="201">
        <f>IF(N143="zákl. přenesená",J143,0)</f>
        <v>0</v>
      </c>
      <c r="BH143" s="201">
        <f>IF(N143="sníž. přenesená",J143,0)</f>
        <v>0</v>
      </c>
      <c r="BI143" s="201">
        <f>IF(N143="nulová",J143,0)</f>
        <v>0</v>
      </c>
      <c r="BJ143" s="17" t="s">
        <v>83</v>
      </c>
      <c r="BK143" s="201">
        <f>ROUND(I143*H143,2)</f>
        <v>0</v>
      </c>
      <c r="BL143" s="17" t="s">
        <v>151</v>
      </c>
      <c r="BM143" s="200" t="s">
        <v>1104</v>
      </c>
    </row>
    <row r="144" spans="1:65" s="14" customFormat="1">
      <c r="B144" s="219"/>
      <c r="C144" s="220"/>
      <c r="D144" s="210" t="s">
        <v>191</v>
      </c>
      <c r="E144" s="221" t="s">
        <v>1</v>
      </c>
      <c r="F144" s="222" t="s">
        <v>430</v>
      </c>
      <c r="G144" s="220"/>
      <c r="H144" s="223">
        <v>548.452</v>
      </c>
      <c r="I144" s="224"/>
      <c r="J144" s="220"/>
      <c r="K144" s="220"/>
      <c r="L144" s="225"/>
      <c r="M144" s="226"/>
      <c r="N144" s="227"/>
      <c r="O144" s="227"/>
      <c r="P144" s="227"/>
      <c r="Q144" s="227"/>
      <c r="R144" s="227"/>
      <c r="S144" s="227"/>
      <c r="T144" s="228"/>
      <c r="AT144" s="229" t="s">
        <v>191</v>
      </c>
      <c r="AU144" s="229" t="s">
        <v>85</v>
      </c>
      <c r="AV144" s="14" t="s">
        <v>85</v>
      </c>
      <c r="AW144" s="14" t="s">
        <v>32</v>
      </c>
      <c r="AX144" s="14" t="s">
        <v>83</v>
      </c>
      <c r="AY144" s="229" t="s">
        <v>145</v>
      </c>
    </row>
    <row r="145" spans="1:65" s="2" customFormat="1" ht="14.45" customHeight="1">
      <c r="A145" s="34"/>
      <c r="B145" s="35"/>
      <c r="C145" s="241" t="s">
        <v>201</v>
      </c>
      <c r="D145" s="241" t="s">
        <v>218</v>
      </c>
      <c r="E145" s="242" t="s">
        <v>432</v>
      </c>
      <c r="F145" s="243" t="s">
        <v>433</v>
      </c>
      <c r="G145" s="244" t="s">
        <v>241</v>
      </c>
      <c r="H145" s="245">
        <v>322.61900000000003</v>
      </c>
      <c r="I145" s="246"/>
      <c r="J145" s="247">
        <f>ROUND(I145*H145,2)</f>
        <v>0</v>
      </c>
      <c r="K145" s="248"/>
      <c r="L145" s="39"/>
      <c r="M145" s="249" t="s">
        <v>1</v>
      </c>
      <c r="N145" s="250" t="s">
        <v>40</v>
      </c>
      <c r="O145" s="71"/>
      <c r="P145" s="198">
        <f>O145*H145</f>
        <v>0</v>
      </c>
      <c r="Q145" s="198">
        <v>0</v>
      </c>
      <c r="R145" s="198">
        <f>Q145*H145</f>
        <v>0</v>
      </c>
      <c r="S145" s="198">
        <v>0</v>
      </c>
      <c r="T145" s="199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200" t="s">
        <v>151</v>
      </c>
      <c r="AT145" s="200" t="s">
        <v>218</v>
      </c>
      <c r="AU145" s="200" t="s">
        <v>85</v>
      </c>
      <c r="AY145" s="17" t="s">
        <v>145</v>
      </c>
      <c r="BE145" s="201">
        <f>IF(N145="základní",J145,0)</f>
        <v>0</v>
      </c>
      <c r="BF145" s="201">
        <f>IF(N145="snížená",J145,0)</f>
        <v>0</v>
      </c>
      <c r="BG145" s="201">
        <f>IF(N145="zákl. přenesená",J145,0)</f>
        <v>0</v>
      </c>
      <c r="BH145" s="201">
        <f>IF(N145="sníž. přenesená",J145,0)</f>
        <v>0</v>
      </c>
      <c r="BI145" s="201">
        <f>IF(N145="nulová",J145,0)</f>
        <v>0</v>
      </c>
      <c r="BJ145" s="17" t="s">
        <v>83</v>
      </c>
      <c r="BK145" s="201">
        <f>ROUND(I145*H145,2)</f>
        <v>0</v>
      </c>
      <c r="BL145" s="17" t="s">
        <v>151</v>
      </c>
      <c r="BM145" s="200" t="s">
        <v>1105</v>
      </c>
    </row>
    <row r="146" spans="1:65" s="14" customFormat="1">
      <c r="B146" s="219"/>
      <c r="C146" s="220"/>
      <c r="D146" s="210" t="s">
        <v>191</v>
      </c>
      <c r="E146" s="221" t="s">
        <v>1</v>
      </c>
      <c r="F146" s="222" t="s">
        <v>264</v>
      </c>
      <c r="G146" s="220"/>
      <c r="H146" s="223">
        <v>322.61900000000003</v>
      </c>
      <c r="I146" s="224"/>
      <c r="J146" s="220"/>
      <c r="K146" s="220"/>
      <c r="L146" s="225"/>
      <c r="M146" s="226"/>
      <c r="N146" s="227"/>
      <c r="O146" s="227"/>
      <c r="P146" s="227"/>
      <c r="Q146" s="227"/>
      <c r="R146" s="227"/>
      <c r="S146" s="227"/>
      <c r="T146" s="228"/>
      <c r="AT146" s="229" t="s">
        <v>191</v>
      </c>
      <c r="AU146" s="229" t="s">
        <v>85</v>
      </c>
      <c r="AV146" s="14" t="s">
        <v>85</v>
      </c>
      <c r="AW146" s="14" t="s">
        <v>32</v>
      </c>
      <c r="AX146" s="14" t="s">
        <v>83</v>
      </c>
      <c r="AY146" s="229" t="s">
        <v>145</v>
      </c>
    </row>
    <row r="147" spans="1:65" s="2" customFormat="1" ht="24.2" customHeight="1">
      <c r="A147" s="34"/>
      <c r="B147" s="35"/>
      <c r="C147" s="241" t="s">
        <v>205</v>
      </c>
      <c r="D147" s="241" t="s">
        <v>218</v>
      </c>
      <c r="E147" s="242" t="s">
        <v>1106</v>
      </c>
      <c r="F147" s="243" t="s">
        <v>1107</v>
      </c>
      <c r="G147" s="244" t="s">
        <v>241</v>
      </c>
      <c r="H147" s="245">
        <v>183.03</v>
      </c>
      <c r="I147" s="246"/>
      <c r="J147" s="247">
        <f>ROUND(I147*H147,2)</f>
        <v>0</v>
      </c>
      <c r="K147" s="248"/>
      <c r="L147" s="39"/>
      <c r="M147" s="249" t="s">
        <v>1</v>
      </c>
      <c r="N147" s="250" t="s">
        <v>40</v>
      </c>
      <c r="O147" s="71"/>
      <c r="P147" s="198">
        <f>O147*H147</f>
        <v>0</v>
      </c>
      <c r="Q147" s="198">
        <v>0</v>
      </c>
      <c r="R147" s="198">
        <f>Q147*H147</f>
        <v>0</v>
      </c>
      <c r="S147" s="198">
        <v>0</v>
      </c>
      <c r="T147" s="199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200" t="s">
        <v>151</v>
      </c>
      <c r="AT147" s="200" t="s">
        <v>218</v>
      </c>
      <c r="AU147" s="200" t="s">
        <v>85</v>
      </c>
      <c r="AY147" s="17" t="s">
        <v>145</v>
      </c>
      <c r="BE147" s="201">
        <f>IF(N147="základní",J147,0)</f>
        <v>0</v>
      </c>
      <c r="BF147" s="201">
        <f>IF(N147="snížená",J147,0)</f>
        <v>0</v>
      </c>
      <c r="BG147" s="201">
        <f>IF(N147="zákl. přenesená",J147,0)</f>
        <v>0</v>
      </c>
      <c r="BH147" s="201">
        <f>IF(N147="sníž. přenesená",J147,0)</f>
        <v>0</v>
      </c>
      <c r="BI147" s="201">
        <f>IF(N147="nulová",J147,0)</f>
        <v>0</v>
      </c>
      <c r="BJ147" s="17" t="s">
        <v>83</v>
      </c>
      <c r="BK147" s="201">
        <f>ROUND(I147*H147,2)</f>
        <v>0</v>
      </c>
      <c r="BL147" s="17" t="s">
        <v>151</v>
      </c>
      <c r="BM147" s="200" t="s">
        <v>1108</v>
      </c>
    </row>
    <row r="148" spans="1:65" s="14" customFormat="1">
      <c r="B148" s="219"/>
      <c r="C148" s="220"/>
      <c r="D148" s="210" t="s">
        <v>191</v>
      </c>
      <c r="E148" s="221" t="s">
        <v>1071</v>
      </c>
      <c r="F148" s="222" t="s">
        <v>1109</v>
      </c>
      <c r="G148" s="220"/>
      <c r="H148" s="223">
        <v>183.03</v>
      </c>
      <c r="I148" s="224"/>
      <c r="J148" s="220"/>
      <c r="K148" s="220"/>
      <c r="L148" s="225"/>
      <c r="M148" s="226"/>
      <c r="N148" s="227"/>
      <c r="O148" s="227"/>
      <c r="P148" s="227"/>
      <c r="Q148" s="227"/>
      <c r="R148" s="227"/>
      <c r="S148" s="227"/>
      <c r="T148" s="228"/>
      <c r="AT148" s="229" t="s">
        <v>191</v>
      </c>
      <c r="AU148" s="229" t="s">
        <v>85</v>
      </c>
      <c r="AV148" s="14" t="s">
        <v>85</v>
      </c>
      <c r="AW148" s="14" t="s">
        <v>32</v>
      </c>
      <c r="AX148" s="14" t="s">
        <v>83</v>
      </c>
      <c r="AY148" s="229" t="s">
        <v>145</v>
      </c>
    </row>
    <row r="149" spans="1:65" s="2" customFormat="1" ht="24.2" customHeight="1">
      <c r="A149" s="34"/>
      <c r="B149" s="35"/>
      <c r="C149" s="241" t="s">
        <v>209</v>
      </c>
      <c r="D149" s="241" t="s">
        <v>218</v>
      </c>
      <c r="E149" s="242" t="s">
        <v>436</v>
      </c>
      <c r="F149" s="243" t="s">
        <v>437</v>
      </c>
      <c r="G149" s="244" t="s">
        <v>241</v>
      </c>
      <c r="H149" s="245">
        <v>97.644000000000005</v>
      </c>
      <c r="I149" s="246"/>
      <c r="J149" s="247">
        <f>ROUND(I149*H149,2)</f>
        <v>0</v>
      </c>
      <c r="K149" s="248"/>
      <c r="L149" s="39"/>
      <c r="M149" s="249" t="s">
        <v>1</v>
      </c>
      <c r="N149" s="250" t="s">
        <v>40</v>
      </c>
      <c r="O149" s="71"/>
      <c r="P149" s="198">
        <f>O149*H149</f>
        <v>0</v>
      </c>
      <c r="Q149" s="198">
        <v>0</v>
      </c>
      <c r="R149" s="198">
        <f>Q149*H149</f>
        <v>0</v>
      </c>
      <c r="S149" s="198">
        <v>0</v>
      </c>
      <c r="T149" s="199">
        <f>S149*H149</f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200" t="s">
        <v>151</v>
      </c>
      <c r="AT149" s="200" t="s">
        <v>218</v>
      </c>
      <c r="AU149" s="200" t="s">
        <v>85</v>
      </c>
      <c r="AY149" s="17" t="s">
        <v>145</v>
      </c>
      <c r="BE149" s="201">
        <f>IF(N149="základní",J149,0)</f>
        <v>0</v>
      </c>
      <c r="BF149" s="201">
        <f>IF(N149="snížená",J149,0)</f>
        <v>0</v>
      </c>
      <c r="BG149" s="201">
        <f>IF(N149="zákl. přenesená",J149,0)</f>
        <v>0</v>
      </c>
      <c r="BH149" s="201">
        <f>IF(N149="sníž. přenesená",J149,0)</f>
        <v>0</v>
      </c>
      <c r="BI149" s="201">
        <f>IF(N149="nulová",J149,0)</f>
        <v>0</v>
      </c>
      <c r="BJ149" s="17" t="s">
        <v>83</v>
      </c>
      <c r="BK149" s="201">
        <f>ROUND(I149*H149,2)</f>
        <v>0</v>
      </c>
      <c r="BL149" s="17" t="s">
        <v>151</v>
      </c>
      <c r="BM149" s="200" t="s">
        <v>1110</v>
      </c>
    </row>
    <row r="150" spans="1:65" s="14" customFormat="1">
      <c r="B150" s="219"/>
      <c r="C150" s="220"/>
      <c r="D150" s="210" t="s">
        <v>191</v>
      </c>
      <c r="E150" s="221" t="s">
        <v>1</v>
      </c>
      <c r="F150" s="222" t="s">
        <v>1111</v>
      </c>
      <c r="G150" s="220"/>
      <c r="H150" s="223">
        <v>74.631</v>
      </c>
      <c r="I150" s="224"/>
      <c r="J150" s="220"/>
      <c r="K150" s="220"/>
      <c r="L150" s="225"/>
      <c r="M150" s="226"/>
      <c r="N150" s="227"/>
      <c r="O150" s="227"/>
      <c r="P150" s="227"/>
      <c r="Q150" s="227"/>
      <c r="R150" s="227"/>
      <c r="S150" s="227"/>
      <c r="T150" s="228"/>
      <c r="AT150" s="229" t="s">
        <v>191</v>
      </c>
      <c r="AU150" s="229" t="s">
        <v>85</v>
      </c>
      <c r="AV150" s="14" t="s">
        <v>85</v>
      </c>
      <c r="AW150" s="14" t="s">
        <v>32</v>
      </c>
      <c r="AX150" s="14" t="s">
        <v>75</v>
      </c>
      <c r="AY150" s="229" t="s">
        <v>145</v>
      </c>
    </row>
    <row r="151" spans="1:65" s="14" customFormat="1">
      <c r="B151" s="219"/>
      <c r="C151" s="220"/>
      <c r="D151" s="210" t="s">
        <v>191</v>
      </c>
      <c r="E151" s="221" t="s">
        <v>1</v>
      </c>
      <c r="F151" s="222" t="s">
        <v>1112</v>
      </c>
      <c r="G151" s="220"/>
      <c r="H151" s="223">
        <v>23.013000000000002</v>
      </c>
      <c r="I151" s="224"/>
      <c r="J151" s="220"/>
      <c r="K151" s="220"/>
      <c r="L151" s="225"/>
      <c r="M151" s="226"/>
      <c r="N151" s="227"/>
      <c r="O151" s="227"/>
      <c r="P151" s="227"/>
      <c r="Q151" s="227"/>
      <c r="R151" s="227"/>
      <c r="S151" s="227"/>
      <c r="T151" s="228"/>
      <c r="AT151" s="229" t="s">
        <v>191</v>
      </c>
      <c r="AU151" s="229" t="s">
        <v>85</v>
      </c>
      <c r="AV151" s="14" t="s">
        <v>85</v>
      </c>
      <c r="AW151" s="14" t="s">
        <v>32</v>
      </c>
      <c r="AX151" s="14" t="s">
        <v>75</v>
      </c>
      <c r="AY151" s="229" t="s">
        <v>145</v>
      </c>
    </row>
    <row r="152" spans="1:65" s="15" customFormat="1">
      <c r="B152" s="230"/>
      <c r="C152" s="231"/>
      <c r="D152" s="210" t="s">
        <v>191</v>
      </c>
      <c r="E152" s="232" t="s">
        <v>262</v>
      </c>
      <c r="F152" s="233" t="s">
        <v>195</v>
      </c>
      <c r="G152" s="231"/>
      <c r="H152" s="234">
        <v>97.644000000000005</v>
      </c>
      <c r="I152" s="235"/>
      <c r="J152" s="231"/>
      <c r="K152" s="231"/>
      <c r="L152" s="236"/>
      <c r="M152" s="237"/>
      <c r="N152" s="238"/>
      <c r="O152" s="238"/>
      <c r="P152" s="238"/>
      <c r="Q152" s="238"/>
      <c r="R152" s="238"/>
      <c r="S152" s="238"/>
      <c r="T152" s="239"/>
      <c r="AT152" s="240" t="s">
        <v>191</v>
      </c>
      <c r="AU152" s="240" t="s">
        <v>85</v>
      </c>
      <c r="AV152" s="15" t="s">
        <v>151</v>
      </c>
      <c r="AW152" s="15" t="s">
        <v>32</v>
      </c>
      <c r="AX152" s="15" t="s">
        <v>83</v>
      </c>
      <c r="AY152" s="240" t="s">
        <v>145</v>
      </c>
    </row>
    <row r="153" spans="1:65" s="2" customFormat="1" ht="14.45" customHeight="1">
      <c r="A153" s="34"/>
      <c r="B153" s="35"/>
      <c r="C153" s="187" t="s">
        <v>213</v>
      </c>
      <c r="D153" s="187" t="s">
        <v>147</v>
      </c>
      <c r="E153" s="188" t="s">
        <v>1113</v>
      </c>
      <c r="F153" s="189" t="s">
        <v>1114</v>
      </c>
      <c r="G153" s="190" t="s">
        <v>428</v>
      </c>
      <c r="H153" s="191">
        <v>46.024999999999999</v>
      </c>
      <c r="I153" s="192"/>
      <c r="J153" s="193">
        <f>ROUND(I153*H153,2)</f>
        <v>0</v>
      </c>
      <c r="K153" s="194"/>
      <c r="L153" s="195"/>
      <c r="M153" s="196" t="s">
        <v>1</v>
      </c>
      <c r="N153" s="197" t="s">
        <v>40</v>
      </c>
      <c r="O153" s="71"/>
      <c r="P153" s="198">
        <f>O153*H153</f>
        <v>0</v>
      </c>
      <c r="Q153" s="198">
        <v>1</v>
      </c>
      <c r="R153" s="198">
        <f>Q153*H153</f>
        <v>46.024999999999999</v>
      </c>
      <c r="S153" s="198">
        <v>0</v>
      </c>
      <c r="T153" s="199">
        <f>S153*H153</f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200" t="s">
        <v>150</v>
      </c>
      <c r="AT153" s="200" t="s">
        <v>147</v>
      </c>
      <c r="AU153" s="200" t="s">
        <v>85</v>
      </c>
      <c r="AY153" s="17" t="s">
        <v>145</v>
      </c>
      <c r="BE153" s="201">
        <f>IF(N153="základní",J153,0)</f>
        <v>0</v>
      </c>
      <c r="BF153" s="201">
        <f>IF(N153="snížená",J153,0)</f>
        <v>0</v>
      </c>
      <c r="BG153" s="201">
        <f>IF(N153="zákl. přenesená",J153,0)</f>
        <v>0</v>
      </c>
      <c r="BH153" s="201">
        <f>IF(N153="sníž. přenesená",J153,0)</f>
        <v>0</v>
      </c>
      <c r="BI153" s="201">
        <f>IF(N153="nulová",J153,0)</f>
        <v>0</v>
      </c>
      <c r="BJ153" s="17" t="s">
        <v>83</v>
      </c>
      <c r="BK153" s="201">
        <f>ROUND(I153*H153,2)</f>
        <v>0</v>
      </c>
      <c r="BL153" s="17" t="s">
        <v>151</v>
      </c>
      <c r="BM153" s="200" t="s">
        <v>1115</v>
      </c>
    </row>
    <row r="154" spans="1:65" s="13" customFormat="1">
      <c r="B154" s="208"/>
      <c r="C154" s="209"/>
      <c r="D154" s="210" t="s">
        <v>191</v>
      </c>
      <c r="E154" s="211" t="s">
        <v>1</v>
      </c>
      <c r="F154" s="212" t="s">
        <v>1116</v>
      </c>
      <c r="G154" s="209"/>
      <c r="H154" s="211" t="s">
        <v>1</v>
      </c>
      <c r="I154" s="213"/>
      <c r="J154" s="209"/>
      <c r="K154" s="209"/>
      <c r="L154" s="214"/>
      <c r="M154" s="215"/>
      <c r="N154" s="216"/>
      <c r="O154" s="216"/>
      <c r="P154" s="216"/>
      <c r="Q154" s="216"/>
      <c r="R154" s="216"/>
      <c r="S154" s="216"/>
      <c r="T154" s="217"/>
      <c r="AT154" s="218" t="s">
        <v>191</v>
      </c>
      <c r="AU154" s="218" t="s">
        <v>85</v>
      </c>
      <c r="AV154" s="13" t="s">
        <v>83</v>
      </c>
      <c r="AW154" s="13" t="s">
        <v>32</v>
      </c>
      <c r="AX154" s="13" t="s">
        <v>75</v>
      </c>
      <c r="AY154" s="218" t="s">
        <v>145</v>
      </c>
    </row>
    <row r="155" spans="1:65" s="14" customFormat="1">
      <c r="B155" s="219"/>
      <c r="C155" s="220"/>
      <c r="D155" s="210" t="s">
        <v>191</v>
      </c>
      <c r="E155" s="221" t="s">
        <v>1</v>
      </c>
      <c r="F155" s="222" t="s">
        <v>1117</v>
      </c>
      <c r="G155" s="220"/>
      <c r="H155" s="223">
        <v>1.4139999999999999</v>
      </c>
      <c r="I155" s="224"/>
      <c r="J155" s="220"/>
      <c r="K155" s="220"/>
      <c r="L155" s="225"/>
      <c r="M155" s="226"/>
      <c r="N155" s="227"/>
      <c r="O155" s="227"/>
      <c r="P155" s="227"/>
      <c r="Q155" s="227"/>
      <c r="R155" s="227"/>
      <c r="S155" s="227"/>
      <c r="T155" s="228"/>
      <c r="AT155" s="229" t="s">
        <v>191</v>
      </c>
      <c r="AU155" s="229" t="s">
        <v>85</v>
      </c>
      <c r="AV155" s="14" t="s">
        <v>85</v>
      </c>
      <c r="AW155" s="14" t="s">
        <v>32</v>
      </c>
      <c r="AX155" s="14" t="s">
        <v>75</v>
      </c>
      <c r="AY155" s="229" t="s">
        <v>145</v>
      </c>
    </row>
    <row r="156" spans="1:65" s="14" customFormat="1">
      <c r="B156" s="219"/>
      <c r="C156" s="220"/>
      <c r="D156" s="210" t="s">
        <v>191</v>
      </c>
      <c r="E156" s="221" t="s">
        <v>1</v>
      </c>
      <c r="F156" s="222" t="s">
        <v>1118</v>
      </c>
      <c r="G156" s="220"/>
      <c r="H156" s="223">
        <v>44.610999999999997</v>
      </c>
      <c r="I156" s="224"/>
      <c r="J156" s="220"/>
      <c r="K156" s="220"/>
      <c r="L156" s="225"/>
      <c r="M156" s="226"/>
      <c r="N156" s="227"/>
      <c r="O156" s="227"/>
      <c r="P156" s="227"/>
      <c r="Q156" s="227"/>
      <c r="R156" s="227"/>
      <c r="S156" s="227"/>
      <c r="T156" s="228"/>
      <c r="AT156" s="229" t="s">
        <v>191</v>
      </c>
      <c r="AU156" s="229" t="s">
        <v>85</v>
      </c>
      <c r="AV156" s="14" t="s">
        <v>85</v>
      </c>
      <c r="AW156" s="14" t="s">
        <v>32</v>
      </c>
      <c r="AX156" s="14" t="s">
        <v>75</v>
      </c>
      <c r="AY156" s="229" t="s">
        <v>145</v>
      </c>
    </row>
    <row r="157" spans="1:65" s="15" customFormat="1">
      <c r="B157" s="230"/>
      <c r="C157" s="231"/>
      <c r="D157" s="210" t="s">
        <v>191</v>
      </c>
      <c r="E157" s="232" t="s">
        <v>1075</v>
      </c>
      <c r="F157" s="233" t="s">
        <v>195</v>
      </c>
      <c r="G157" s="231"/>
      <c r="H157" s="234">
        <v>46.024999999999999</v>
      </c>
      <c r="I157" s="235"/>
      <c r="J157" s="231"/>
      <c r="K157" s="231"/>
      <c r="L157" s="236"/>
      <c r="M157" s="237"/>
      <c r="N157" s="238"/>
      <c r="O157" s="238"/>
      <c r="P157" s="238"/>
      <c r="Q157" s="238"/>
      <c r="R157" s="238"/>
      <c r="S157" s="238"/>
      <c r="T157" s="239"/>
      <c r="AT157" s="240" t="s">
        <v>191</v>
      </c>
      <c r="AU157" s="240" t="s">
        <v>85</v>
      </c>
      <c r="AV157" s="15" t="s">
        <v>151</v>
      </c>
      <c r="AW157" s="15" t="s">
        <v>32</v>
      </c>
      <c r="AX157" s="15" t="s">
        <v>83</v>
      </c>
      <c r="AY157" s="240" t="s">
        <v>145</v>
      </c>
    </row>
    <row r="158" spans="1:65" s="2" customFormat="1" ht="14.45" customHeight="1">
      <c r="A158" s="34"/>
      <c r="B158" s="35"/>
      <c r="C158" s="187" t="s">
        <v>217</v>
      </c>
      <c r="D158" s="187" t="s">
        <v>147</v>
      </c>
      <c r="E158" s="188" t="s">
        <v>1119</v>
      </c>
      <c r="F158" s="189" t="s">
        <v>1120</v>
      </c>
      <c r="G158" s="190" t="s">
        <v>428</v>
      </c>
      <c r="H158" s="191">
        <v>347.75700000000001</v>
      </c>
      <c r="I158" s="192"/>
      <c r="J158" s="193">
        <f>ROUND(I158*H158,2)</f>
        <v>0</v>
      </c>
      <c r="K158" s="194"/>
      <c r="L158" s="195"/>
      <c r="M158" s="196" t="s">
        <v>1</v>
      </c>
      <c r="N158" s="197" t="s">
        <v>40</v>
      </c>
      <c r="O158" s="71"/>
      <c r="P158" s="198">
        <f>O158*H158</f>
        <v>0</v>
      </c>
      <c r="Q158" s="198">
        <v>1</v>
      </c>
      <c r="R158" s="198">
        <f>Q158*H158</f>
        <v>347.75700000000001</v>
      </c>
      <c r="S158" s="198">
        <v>0</v>
      </c>
      <c r="T158" s="199">
        <f>S158*H158</f>
        <v>0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200" t="s">
        <v>150</v>
      </c>
      <c r="AT158" s="200" t="s">
        <v>147</v>
      </c>
      <c r="AU158" s="200" t="s">
        <v>85</v>
      </c>
      <c r="AY158" s="17" t="s">
        <v>145</v>
      </c>
      <c r="BE158" s="201">
        <f>IF(N158="základní",J158,0)</f>
        <v>0</v>
      </c>
      <c r="BF158" s="201">
        <f>IF(N158="snížená",J158,0)</f>
        <v>0</v>
      </c>
      <c r="BG158" s="201">
        <f>IF(N158="zákl. přenesená",J158,0)</f>
        <v>0</v>
      </c>
      <c r="BH158" s="201">
        <f>IF(N158="sníž. přenesená",J158,0)</f>
        <v>0</v>
      </c>
      <c r="BI158" s="201">
        <f>IF(N158="nulová",J158,0)</f>
        <v>0</v>
      </c>
      <c r="BJ158" s="17" t="s">
        <v>83</v>
      </c>
      <c r="BK158" s="201">
        <f>ROUND(I158*H158,2)</f>
        <v>0</v>
      </c>
      <c r="BL158" s="17" t="s">
        <v>151</v>
      </c>
      <c r="BM158" s="200" t="s">
        <v>1121</v>
      </c>
    </row>
    <row r="159" spans="1:65" s="14" customFormat="1">
      <c r="B159" s="219"/>
      <c r="C159" s="220"/>
      <c r="D159" s="210" t="s">
        <v>191</v>
      </c>
      <c r="E159" s="221" t="s">
        <v>1</v>
      </c>
      <c r="F159" s="222" t="s">
        <v>1122</v>
      </c>
      <c r="G159" s="220"/>
      <c r="H159" s="223">
        <v>347.75700000000001</v>
      </c>
      <c r="I159" s="224"/>
      <c r="J159" s="220"/>
      <c r="K159" s="220"/>
      <c r="L159" s="225"/>
      <c r="M159" s="226"/>
      <c r="N159" s="227"/>
      <c r="O159" s="227"/>
      <c r="P159" s="227"/>
      <c r="Q159" s="227"/>
      <c r="R159" s="227"/>
      <c r="S159" s="227"/>
      <c r="T159" s="228"/>
      <c r="AT159" s="229" t="s">
        <v>191</v>
      </c>
      <c r="AU159" s="229" t="s">
        <v>85</v>
      </c>
      <c r="AV159" s="14" t="s">
        <v>85</v>
      </c>
      <c r="AW159" s="14" t="s">
        <v>32</v>
      </c>
      <c r="AX159" s="14" t="s">
        <v>83</v>
      </c>
      <c r="AY159" s="229" t="s">
        <v>145</v>
      </c>
    </row>
    <row r="160" spans="1:65" s="2" customFormat="1" ht="14.45" customHeight="1">
      <c r="A160" s="34"/>
      <c r="B160" s="35"/>
      <c r="C160" s="187" t="s">
        <v>8</v>
      </c>
      <c r="D160" s="187" t="s">
        <v>147</v>
      </c>
      <c r="E160" s="188" t="s">
        <v>1123</v>
      </c>
      <c r="F160" s="189" t="s">
        <v>1124</v>
      </c>
      <c r="G160" s="190" t="s">
        <v>428</v>
      </c>
      <c r="H160" s="191">
        <v>149.26300000000001</v>
      </c>
      <c r="I160" s="192"/>
      <c r="J160" s="193">
        <f>ROUND(I160*H160,2)</f>
        <v>0</v>
      </c>
      <c r="K160" s="194"/>
      <c r="L160" s="195"/>
      <c r="M160" s="196" t="s">
        <v>1</v>
      </c>
      <c r="N160" s="197" t="s">
        <v>40</v>
      </c>
      <c r="O160" s="71"/>
      <c r="P160" s="198">
        <f>O160*H160</f>
        <v>0</v>
      </c>
      <c r="Q160" s="198">
        <v>1</v>
      </c>
      <c r="R160" s="198">
        <f>Q160*H160</f>
        <v>149.26300000000001</v>
      </c>
      <c r="S160" s="198">
        <v>0</v>
      </c>
      <c r="T160" s="199">
        <f>S160*H160</f>
        <v>0</v>
      </c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R160" s="200" t="s">
        <v>150</v>
      </c>
      <c r="AT160" s="200" t="s">
        <v>147</v>
      </c>
      <c r="AU160" s="200" t="s">
        <v>85</v>
      </c>
      <c r="AY160" s="17" t="s">
        <v>145</v>
      </c>
      <c r="BE160" s="201">
        <f>IF(N160="základní",J160,0)</f>
        <v>0</v>
      </c>
      <c r="BF160" s="201">
        <f>IF(N160="snížená",J160,0)</f>
        <v>0</v>
      </c>
      <c r="BG160" s="201">
        <f>IF(N160="zákl. přenesená",J160,0)</f>
        <v>0</v>
      </c>
      <c r="BH160" s="201">
        <f>IF(N160="sníž. přenesená",J160,0)</f>
        <v>0</v>
      </c>
      <c r="BI160" s="201">
        <f>IF(N160="nulová",J160,0)</f>
        <v>0</v>
      </c>
      <c r="BJ160" s="17" t="s">
        <v>83</v>
      </c>
      <c r="BK160" s="201">
        <f>ROUND(I160*H160,2)</f>
        <v>0</v>
      </c>
      <c r="BL160" s="17" t="s">
        <v>151</v>
      </c>
      <c r="BM160" s="200" t="s">
        <v>1125</v>
      </c>
    </row>
    <row r="161" spans="1:65" s="14" customFormat="1">
      <c r="B161" s="219"/>
      <c r="C161" s="220"/>
      <c r="D161" s="210" t="s">
        <v>191</v>
      </c>
      <c r="E161" s="221" t="s">
        <v>1</v>
      </c>
      <c r="F161" s="222" t="s">
        <v>1126</v>
      </c>
      <c r="G161" s="220"/>
      <c r="H161" s="223">
        <v>149.26300000000001</v>
      </c>
      <c r="I161" s="224"/>
      <c r="J161" s="220"/>
      <c r="K161" s="220"/>
      <c r="L161" s="225"/>
      <c r="M161" s="226"/>
      <c r="N161" s="227"/>
      <c r="O161" s="227"/>
      <c r="P161" s="227"/>
      <c r="Q161" s="227"/>
      <c r="R161" s="227"/>
      <c r="S161" s="227"/>
      <c r="T161" s="228"/>
      <c r="AT161" s="229" t="s">
        <v>191</v>
      </c>
      <c r="AU161" s="229" t="s">
        <v>85</v>
      </c>
      <c r="AV161" s="14" t="s">
        <v>85</v>
      </c>
      <c r="AW161" s="14" t="s">
        <v>32</v>
      </c>
      <c r="AX161" s="14" t="s">
        <v>83</v>
      </c>
      <c r="AY161" s="229" t="s">
        <v>145</v>
      </c>
    </row>
    <row r="162" spans="1:65" s="12" customFormat="1" ht="22.9" customHeight="1">
      <c r="B162" s="171"/>
      <c r="C162" s="172"/>
      <c r="D162" s="173" t="s">
        <v>74</v>
      </c>
      <c r="E162" s="185" t="s">
        <v>151</v>
      </c>
      <c r="F162" s="185" t="s">
        <v>657</v>
      </c>
      <c r="G162" s="172"/>
      <c r="H162" s="172"/>
      <c r="I162" s="175"/>
      <c r="J162" s="186">
        <f>BK162</f>
        <v>0</v>
      </c>
      <c r="K162" s="172"/>
      <c r="L162" s="177"/>
      <c r="M162" s="178"/>
      <c r="N162" s="179"/>
      <c r="O162" s="179"/>
      <c r="P162" s="180">
        <f>SUM(P163:P164)</f>
        <v>0</v>
      </c>
      <c r="Q162" s="179"/>
      <c r="R162" s="180">
        <f>SUM(R163:R164)</f>
        <v>0</v>
      </c>
      <c r="S162" s="179"/>
      <c r="T162" s="181">
        <f>SUM(T163:T164)</f>
        <v>0</v>
      </c>
      <c r="AR162" s="182" t="s">
        <v>83</v>
      </c>
      <c r="AT162" s="183" t="s">
        <v>74</v>
      </c>
      <c r="AU162" s="183" t="s">
        <v>83</v>
      </c>
      <c r="AY162" s="182" t="s">
        <v>145</v>
      </c>
      <c r="BK162" s="184">
        <f>SUM(BK163:BK164)</f>
        <v>0</v>
      </c>
    </row>
    <row r="163" spans="1:65" s="2" customFormat="1" ht="24.2" customHeight="1">
      <c r="A163" s="34"/>
      <c r="B163" s="35"/>
      <c r="C163" s="241" t="s">
        <v>227</v>
      </c>
      <c r="D163" s="241" t="s">
        <v>218</v>
      </c>
      <c r="E163" s="242" t="s">
        <v>1127</v>
      </c>
      <c r="F163" s="243" t="s">
        <v>1128</v>
      </c>
      <c r="G163" s="244" t="s">
        <v>241</v>
      </c>
      <c r="H163" s="245">
        <v>16.585000000000001</v>
      </c>
      <c r="I163" s="246"/>
      <c r="J163" s="247">
        <f>ROUND(I163*H163,2)</f>
        <v>0</v>
      </c>
      <c r="K163" s="248"/>
      <c r="L163" s="39"/>
      <c r="M163" s="249" t="s">
        <v>1</v>
      </c>
      <c r="N163" s="250" t="s">
        <v>40</v>
      </c>
      <c r="O163" s="71"/>
      <c r="P163" s="198">
        <f>O163*H163</f>
        <v>0</v>
      </c>
      <c r="Q163" s="198">
        <v>0</v>
      </c>
      <c r="R163" s="198">
        <f>Q163*H163</f>
        <v>0</v>
      </c>
      <c r="S163" s="198">
        <v>0</v>
      </c>
      <c r="T163" s="199">
        <f>S163*H163</f>
        <v>0</v>
      </c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R163" s="200" t="s">
        <v>151</v>
      </c>
      <c r="AT163" s="200" t="s">
        <v>218</v>
      </c>
      <c r="AU163" s="200" t="s">
        <v>85</v>
      </c>
      <c r="AY163" s="17" t="s">
        <v>145</v>
      </c>
      <c r="BE163" s="201">
        <f>IF(N163="základní",J163,0)</f>
        <v>0</v>
      </c>
      <c r="BF163" s="201">
        <f>IF(N163="snížená",J163,0)</f>
        <v>0</v>
      </c>
      <c r="BG163" s="201">
        <f>IF(N163="zákl. přenesená",J163,0)</f>
        <v>0</v>
      </c>
      <c r="BH163" s="201">
        <f>IF(N163="sníž. přenesená",J163,0)</f>
        <v>0</v>
      </c>
      <c r="BI163" s="201">
        <f>IF(N163="nulová",J163,0)</f>
        <v>0</v>
      </c>
      <c r="BJ163" s="17" t="s">
        <v>83</v>
      </c>
      <c r="BK163" s="201">
        <f>ROUND(I163*H163,2)</f>
        <v>0</v>
      </c>
      <c r="BL163" s="17" t="s">
        <v>151</v>
      </c>
      <c r="BM163" s="200" t="s">
        <v>1129</v>
      </c>
    </row>
    <row r="164" spans="1:65" s="14" customFormat="1">
      <c r="B164" s="219"/>
      <c r="C164" s="220"/>
      <c r="D164" s="210" t="s">
        <v>191</v>
      </c>
      <c r="E164" s="221" t="s">
        <v>1067</v>
      </c>
      <c r="F164" s="222" t="s">
        <v>1130</v>
      </c>
      <c r="G164" s="220"/>
      <c r="H164" s="223">
        <v>16.585000000000001</v>
      </c>
      <c r="I164" s="224"/>
      <c r="J164" s="220"/>
      <c r="K164" s="220"/>
      <c r="L164" s="225"/>
      <c r="M164" s="226"/>
      <c r="N164" s="227"/>
      <c r="O164" s="227"/>
      <c r="P164" s="227"/>
      <c r="Q164" s="227"/>
      <c r="R164" s="227"/>
      <c r="S164" s="227"/>
      <c r="T164" s="228"/>
      <c r="AT164" s="229" t="s">
        <v>191</v>
      </c>
      <c r="AU164" s="229" t="s">
        <v>85</v>
      </c>
      <c r="AV164" s="14" t="s">
        <v>85</v>
      </c>
      <c r="AW164" s="14" t="s">
        <v>32</v>
      </c>
      <c r="AX164" s="14" t="s">
        <v>83</v>
      </c>
      <c r="AY164" s="229" t="s">
        <v>145</v>
      </c>
    </row>
    <row r="165" spans="1:65" s="12" customFormat="1" ht="22.9" customHeight="1">
      <c r="B165" s="171"/>
      <c r="C165" s="172"/>
      <c r="D165" s="173" t="s">
        <v>74</v>
      </c>
      <c r="E165" s="185" t="s">
        <v>150</v>
      </c>
      <c r="F165" s="185" t="s">
        <v>732</v>
      </c>
      <c r="G165" s="172"/>
      <c r="H165" s="172"/>
      <c r="I165" s="175"/>
      <c r="J165" s="186">
        <f>BK165</f>
        <v>0</v>
      </c>
      <c r="K165" s="172"/>
      <c r="L165" s="177"/>
      <c r="M165" s="178"/>
      <c r="N165" s="179"/>
      <c r="O165" s="179"/>
      <c r="P165" s="180">
        <f>SUM(P166:P195)</f>
        <v>0</v>
      </c>
      <c r="Q165" s="179"/>
      <c r="R165" s="180">
        <f>SUM(R166:R195)</f>
        <v>31.553976160000001</v>
      </c>
      <c r="S165" s="179"/>
      <c r="T165" s="181">
        <f>SUM(T166:T195)</f>
        <v>0</v>
      </c>
      <c r="AR165" s="182" t="s">
        <v>83</v>
      </c>
      <c r="AT165" s="183" t="s">
        <v>74</v>
      </c>
      <c r="AU165" s="183" t="s">
        <v>83</v>
      </c>
      <c r="AY165" s="182" t="s">
        <v>145</v>
      </c>
      <c r="BK165" s="184">
        <f>SUM(BK166:BK195)</f>
        <v>0</v>
      </c>
    </row>
    <row r="166" spans="1:65" s="2" customFormat="1" ht="24.2" customHeight="1">
      <c r="A166" s="34"/>
      <c r="B166" s="35"/>
      <c r="C166" s="241" t="s">
        <v>357</v>
      </c>
      <c r="D166" s="241" t="s">
        <v>218</v>
      </c>
      <c r="E166" s="242" t="s">
        <v>1131</v>
      </c>
      <c r="F166" s="243" t="s">
        <v>1132</v>
      </c>
      <c r="G166" s="244" t="s">
        <v>173</v>
      </c>
      <c r="H166" s="245">
        <v>157.94999999999999</v>
      </c>
      <c r="I166" s="246"/>
      <c r="J166" s="247">
        <f>ROUND(I166*H166,2)</f>
        <v>0</v>
      </c>
      <c r="K166" s="248"/>
      <c r="L166" s="39"/>
      <c r="M166" s="249" t="s">
        <v>1</v>
      </c>
      <c r="N166" s="250" t="s">
        <v>40</v>
      </c>
      <c r="O166" s="71"/>
      <c r="P166" s="198">
        <f>O166*H166</f>
        <v>0</v>
      </c>
      <c r="Q166" s="198">
        <v>1.0000000000000001E-5</v>
      </c>
      <c r="R166" s="198">
        <f>Q166*H166</f>
        <v>1.5795E-3</v>
      </c>
      <c r="S166" s="198">
        <v>0</v>
      </c>
      <c r="T166" s="199">
        <f>S166*H166</f>
        <v>0</v>
      </c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R166" s="200" t="s">
        <v>151</v>
      </c>
      <c r="AT166" s="200" t="s">
        <v>218</v>
      </c>
      <c r="AU166" s="200" t="s">
        <v>85</v>
      </c>
      <c r="AY166" s="17" t="s">
        <v>145</v>
      </c>
      <c r="BE166" s="201">
        <f>IF(N166="základní",J166,0)</f>
        <v>0</v>
      </c>
      <c r="BF166" s="201">
        <f>IF(N166="snížená",J166,0)</f>
        <v>0</v>
      </c>
      <c r="BG166" s="201">
        <f>IF(N166="zákl. přenesená",J166,0)</f>
        <v>0</v>
      </c>
      <c r="BH166" s="201">
        <f>IF(N166="sníž. přenesená",J166,0)</f>
        <v>0</v>
      </c>
      <c r="BI166" s="201">
        <f>IF(N166="nulová",J166,0)</f>
        <v>0</v>
      </c>
      <c r="BJ166" s="17" t="s">
        <v>83</v>
      </c>
      <c r="BK166" s="201">
        <f>ROUND(I166*H166,2)</f>
        <v>0</v>
      </c>
      <c r="BL166" s="17" t="s">
        <v>151</v>
      </c>
      <c r="BM166" s="200" t="s">
        <v>1133</v>
      </c>
    </row>
    <row r="167" spans="1:65" s="13" customFormat="1">
      <c r="B167" s="208"/>
      <c r="C167" s="209"/>
      <c r="D167" s="210" t="s">
        <v>191</v>
      </c>
      <c r="E167" s="211" t="s">
        <v>1</v>
      </c>
      <c r="F167" s="212" t="s">
        <v>1080</v>
      </c>
      <c r="G167" s="209"/>
      <c r="H167" s="211" t="s">
        <v>1</v>
      </c>
      <c r="I167" s="213"/>
      <c r="J167" s="209"/>
      <c r="K167" s="209"/>
      <c r="L167" s="214"/>
      <c r="M167" s="215"/>
      <c r="N167" s="216"/>
      <c r="O167" s="216"/>
      <c r="P167" s="216"/>
      <c r="Q167" s="216"/>
      <c r="R167" s="216"/>
      <c r="S167" s="216"/>
      <c r="T167" s="217"/>
      <c r="AT167" s="218" t="s">
        <v>191</v>
      </c>
      <c r="AU167" s="218" t="s">
        <v>85</v>
      </c>
      <c r="AV167" s="13" t="s">
        <v>83</v>
      </c>
      <c r="AW167" s="13" t="s">
        <v>32</v>
      </c>
      <c r="AX167" s="13" t="s">
        <v>75</v>
      </c>
      <c r="AY167" s="218" t="s">
        <v>145</v>
      </c>
    </row>
    <row r="168" spans="1:65" s="14" customFormat="1">
      <c r="B168" s="219"/>
      <c r="C168" s="220"/>
      <c r="D168" s="210" t="s">
        <v>191</v>
      </c>
      <c r="E168" s="221" t="s">
        <v>1073</v>
      </c>
      <c r="F168" s="222" t="s">
        <v>1134</v>
      </c>
      <c r="G168" s="220"/>
      <c r="H168" s="223">
        <v>157.94999999999999</v>
      </c>
      <c r="I168" s="224"/>
      <c r="J168" s="220"/>
      <c r="K168" s="220"/>
      <c r="L168" s="225"/>
      <c r="M168" s="226"/>
      <c r="N168" s="227"/>
      <c r="O168" s="227"/>
      <c r="P168" s="227"/>
      <c r="Q168" s="227"/>
      <c r="R168" s="227"/>
      <c r="S168" s="227"/>
      <c r="T168" s="228"/>
      <c r="AT168" s="229" t="s">
        <v>191</v>
      </c>
      <c r="AU168" s="229" t="s">
        <v>85</v>
      </c>
      <c r="AV168" s="14" t="s">
        <v>85</v>
      </c>
      <c r="AW168" s="14" t="s">
        <v>32</v>
      </c>
      <c r="AX168" s="14" t="s">
        <v>83</v>
      </c>
      <c r="AY168" s="229" t="s">
        <v>145</v>
      </c>
    </row>
    <row r="169" spans="1:65" s="2" customFormat="1" ht="14.45" customHeight="1">
      <c r="A169" s="34"/>
      <c r="B169" s="35"/>
      <c r="C169" s="241" t="s">
        <v>361</v>
      </c>
      <c r="D169" s="241" t="s">
        <v>218</v>
      </c>
      <c r="E169" s="242" t="s">
        <v>1135</v>
      </c>
      <c r="F169" s="243" t="s">
        <v>1136</v>
      </c>
      <c r="G169" s="244" t="s">
        <v>173</v>
      </c>
      <c r="H169" s="245">
        <v>15</v>
      </c>
      <c r="I169" s="246"/>
      <c r="J169" s="247">
        <f>ROUND(I169*H169,2)</f>
        <v>0</v>
      </c>
      <c r="K169" s="248"/>
      <c r="L169" s="39"/>
      <c r="M169" s="249" t="s">
        <v>1</v>
      </c>
      <c r="N169" s="250" t="s">
        <v>40</v>
      </c>
      <c r="O169" s="71"/>
      <c r="P169" s="198">
        <f>O169*H169</f>
        <v>0</v>
      </c>
      <c r="Q169" s="198">
        <v>2.6800000000000001E-3</v>
      </c>
      <c r="R169" s="198">
        <f>Q169*H169</f>
        <v>4.02E-2</v>
      </c>
      <c r="S169" s="198">
        <v>0</v>
      </c>
      <c r="T169" s="199">
        <f>S169*H169</f>
        <v>0</v>
      </c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R169" s="200" t="s">
        <v>151</v>
      </c>
      <c r="AT169" s="200" t="s">
        <v>218</v>
      </c>
      <c r="AU169" s="200" t="s">
        <v>85</v>
      </c>
      <c r="AY169" s="17" t="s">
        <v>145</v>
      </c>
      <c r="BE169" s="201">
        <f>IF(N169="základní",J169,0)</f>
        <v>0</v>
      </c>
      <c r="BF169" s="201">
        <f>IF(N169="snížená",J169,0)</f>
        <v>0</v>
      </c>
      <c r="BG169" s="201">
        <f>IF(N169="zákl. přenesená",J169,0)</f>
        <v>0</v>
      </c>
      <c r="BH169" s="201">
        <f>IF(N169="sníž. přenesená",J169,0)</f>
        <v>0</v>
      </c>
      <c r="BI169" s="201">
        <f>IF(N169="nulová",J169,0)</f>
        <v>0</v>
      </c>
      <c r="BJ169" s="17" t="s">
        <v>83</v>
      </c>
      <c r="BK169" s="201">
        <f>ROUND(I169*H169,2)</f>
        <v>0</v>
      </c>
      <c r="BL169" s="17" t="s">
        <v>151</v>
      </c>
      <c r="BM169" s="200" t="s">
        <v>1137</v>
      </c>
    </row>
    <row r="170" spans="1:65" s="14" customFormat="1">
      <c r="B170" s="219"/>
      <c r="C170" s="220"/>
      <c r="D170" s="210" t="s">
        <v>191</v>
      </c>
      <c r="E170" s="221" t="s">
        <v>1</v>
      </c>
      <c r="F170" s="222" t="s">
        <v>1138</v>
      </c>
      <c r="G170" s="220"/>
      <c r="H170" s="223">
        <v>15</v>
      </c>
      <c r="I170" s="224"/>
      <c r="J170" s="220"/>
      <c r="K170" s="220"/>
      <c r="L170" s="225"/>
      <c r="M170" s="226"/>
      <c r="N170" s="227"/>
      <c r="O170" s="227"/>
      <c r="P170" s="227"/>
      <c r="Q170" s="227"/>
      <c r="R170" s="227"/>
      <c r="S170" s="227"/>
      <c r="T170" s="228"/>
      <c r="AT170" s="229" t="s">
        <v>191</v>
      </c>
      <c r="AU170" s="229" t="s">
        <v>85</v>
      </c>
      <c r="AV170" s="14" t="s">
        <v>85</v>
      </c>
      <c r="AW170" s="14" t="s">
        <v>32</v>
      </c>
      <c r="AX170" s="14" t="s">
        <v>83</v>
      </c>
      <c r="AY170" s="229" t="s">
        <v>145</v>
      </c>
    </row>
    <row r="171" spans="1:65" s="2" customFormat="1" ht="14.45" customHeight="1">
      <c r="A171" s="34"/>
      <c r="B171" s="35"/>
      <c r="C171" s="241" t="s">
        <v>365</v>
      </c>
      <c r="D171" s="241" t="s">
        <v>218</v>
      </c>
      <c r="E171" s="242" t="s">
        <v>1139</v>
      </c>
      <c r="F171" s="243" t="s">
        <v>1140</v>
      </c>
      <c r="G171" s="244" t="s">
        <v>173</v>
      </c>
      <c r="H171" s="245">
        <v>21</v>
      </c>
      <c r="I171" s="246"/>
      <c r="J171" s="247">
        <f>ROUND(I171*H171,2)</f>
        <v>0</v>
      </c>
      <c r="K171" s="248"/>
      <c r="L171" s="39"/>
      <c r="M171" s="249" t="s">
        <v>1</v>
      </c>
      <c r="N171" s="250" t="s">
        <v>40</v>
      </c>
      <c r="O171" s="71"/>
      <c r="P171" s="198">
        <f>O171*H171</f>
        <v>0</v>
      </c>
      <c r="Q171" s="198">
        <v>1.4211499999999999</v>
      </c>
      <c r="R171" s="198">
        <f>Q171*H171</f>
        <v>29.844149999999999</v>
      </c>
      <c r="S171" s="198">
        <v>0</v>
      </c>
      <c r="T171" s="199">
        <f>S171*H171</f>
        <v>0</v>
      </c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R171" s="200" t="s">
        <v>151</v>
      </c>
      <c r="AT171" s="200" t="s">
        <v>218</v>
      </c>
      <c r="AU171" s="200" t="s">
        <v>85</v>
      </c>
      <c r="AY171" s="17" t="s">
        <v>145</v>
      </c>
      <c r="BE171" s="201">
        <f>IF(N171="základní",J171,0)</f>
        <v>0</v>
      </c>
      <c r="BF171" s="201">
        <f>IF(N171="snížená",J171,0)</f>
        <v>0</v>
      </c>
      <c r="BG171" s="201">
        <f>IF(N171="zákl. přenesená",J171,0)</f>
        <v>0</v>
      </c>
      <c r="BH171" s="201">
        <f>IF(N171="sníž. přenesená",J171,0)</f>
        <v>0</v>
      </c>
      <c r="BI171" s="201">
        <f>IF(N171="nulová",J171,0)</f>
        <v>0</v>
      </c>
      <c r="BJ171" s="17" t="s">
        <v>83</v>
      </c>
      <c r="BK171" s="201">
        <f>ROUND(I171*H171,2)</f>
        <v>0</v>
      </c>
      <c r="BL171" s="17" t="s">
        <v>151</v>
      </c>
      <c r="BM171" s="200" t="s">
        <v>1141</v>
      </c>
    </row>
    <row r="172" spans="1:65" s="13" customFormat="1">
      <c r="B172" s="208"/>
      <c r="C172" s="209"/>
      <c r="D172" s="210" t="s">
        <v>191</v>
      </c>
      <c r="E172" s="211" t="s">
        <v>1</v>
      </c>
      <c r="F172" s="212" t="s">
        <v>1142</v>
      </c>
      <c r="G172" s="209"/>
      <c r="H172" s="211" t="s">
        <v>1</v>
      </c>
      <c r="I172" s="213"/>
      <c r="J172" s="209"/>
      <c r="K172" s="209"/>
      <c r="L172" s="214"/>
      <c r="M172" s="215"/>
      <c r="N172" s="216"/>
      <c r="O172" s="216"/>
      <c r="P172" s="216"/>
      <c r="Q172" s="216"/>
      <c r="R172" s="216"/>
      <c r="S172" s="216"/>
      <c r="T172" s="217"/>
      <c r="AT172" s="218" t="s">
        <v>191</v>
      </c>
      <c r="AU172" s="218" t="s">
        <v>85</v>
      </c>
      <c r="AV172" s="13" t="s">
        <v>83</v>
      </c>
      <c r="AW172" s="13" t="s">
        <v>32</v>
      </c>
      <c r="AX172" s="13" t="s">
        <v>75</v>
      </c>
      <c r="AY172" s="218" t="s">
        <v>145</v>
      </c>
    </row>
    <row r="173" spans="1:65" s="14" customFormat="1">
      <c r="B173" s="219"/>
      <c r="C173" s="220"/>
      <c r="D173" s="210" t="s">
        <v>191</v>
      </c>
      <c r="E173" s="221" t="s">
        <v>1</v>
      </c>
      <c r="F173" s="222" t="s">
        <v>1143</v>
      </c>
      <c r="G173" s="220"/>
      <c r="H173" s="223">
        <v>21</v>
      </c>
      <c r="I173" s="224"/>
      <c r="J173" s="220"/>
      <c r="K173" s="220"/>
      <c r="L173" s="225"/>
      <c r="M173" s="226"/>
      <c r="N173" s="227"/>
      <c r="O173" s="227"/>
      <c r="P173" s="227"/>
      <c r="Q173" s="227"/>
      <c r="R173" s="227"/>
      <c r="S173" s="227"/>
      <c r="T173" s="228"/>
      <c r="AT173" s="229" t="s">
        <v>191</v>
      </c>
      <c r="AU173" s="229" t="s">
        <v>85</v>
      </c>
      <c r="AV173" s="14" t="s">
        <v>85</v>
      </c>
      <c r="AW173" s="14" t="s">
        <v>32</v>
      </c>
      <c r="AX173" s="14" t="s">
        <v>83</v>
      </c>
      <c r="AY173" s="229" t="s">
        <v>145</v>
      </c>
    </row>
    <row r="174" spans="1:65" s="2" customFormat="1" ht="24.2" customHeight="1">
      <c r="A174" s="34"/>
      <c r="B174" s="35"/>
      <c r="C174" s="187" t="s">
        <v>369</v>
      </c>
      <c r="D174" s="187" t="s">
        <v>147</v>
      </c>
      <c r="E174" s="188" t="s">
        <v>1144</v>
      </c>
      <c r="F174" s="189" t="s">
        <v>1145</v>
      </c>
      <c r="G174" s="190" t="s">
        <v>159</v>
      </c>
      <c r="H174" s="191">
        <v>3</v>
      </c>
      <c r="I174" s="192"/>
      <c r="J174" s="193">
        <f>ROUND(I174*H174,2)</f>
        <v>0</v>
      </c>
      <c r="K174" s="194"/>
      <c r="L174" s="195"/>
      <c r="M174" s="196" t="s">
        <v>1</v>
      </c>
      <c r="N174" s="197" t="s">
        <v>40</v>
      </c>
      <c r="O174" s="71"/>
      <c r="P174" s="198">
        <f>O174*H174</f>
        <v>0</v>
      </c>
      <c r="Q174" s="198">
        <v>0</v>
      </c>
      <c r="R174" s="198">
        <f>Q174*H174</f>
        <v>0</v>
      </c>
      <c r="S174" s="198">
        <v>0</v>
      </c>
      <c r="T174" s="199">
        <f>S174*H174</f>
        <v>0</v>
      </c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R174" s="200" t="s">
        <v>150</v>
      </c>
      <c r="AT174" s="200" t="s">
        <v>147</v>
      </c>
      <c r="AU174" s="200" t="s">
        <v>85</v>
      </c>
      <c r="AY174" s="17" t="s">
        <v>145</v>
      </c>
      <c r="BE174" s="201">
        <f>IF(N174="základní",J174,0)</f>
        <v>0</v>
      </c>
      <c r="BF174" s="201">
        <f>IF(N174="snížená",J174,0)</f>
        <v>0</v>
      </c>
      <c r="BG174" s="201">
        <f>IF(N174="zákl. přenesená",J174,0)</f>
        <v>0</v>
      </c>
      <c r="BH174" s="201">
        <f>IF(N174="sníž. přenesená",J174,0)</f>
        <v>0</v>
      </c>
      <c r="BI174" s="201">
        <f>IF(N174="nulová",J174,0)</f>
        <v>0</v>
      </c>
      <c r="BJ174" s="17" t="s">
        <v>83</v>
      </c>
      <c r="BK174" s="201">
        <f>ROUND(I174*H174,2)</f>
        <v>0</v>
      </c>
      <c r="BL174" s="17" t="s">
        <v>151</v>
      </c>
      <c r="BM174" s="200" t="s">
        <v>1146</v>
      </c>
    </row>
    <row r="175" spans="1:65" s="2" customFormat="1" ht="14.45" customHeight="1">
      <c r="A175" s="34"/>
      <c r="B175" s="35"/>
      <c r="C175" s="187" t="s">
        <v>7</v>
      </c>
      <c r="D175" s="187" t="s">
        <v>147</v>
      </c>
      <c r="E175" s="188" t="s">
        <v>1147</v>
      </c>
      <c r="F175" s="189" t="s">
        <v>1148</v>
      </c>
      <c r="G175" s="190" t="s">
        <v>159</v>
      </c>
      <c r="H175" s="191">
        <v>181.59800000000001</v>
      </c>
      <c r="I175" s="192"/>
      <c r="J175" s="193">
        <f>ROUND(I175*H175,2)</f>
        <v>0</v>
      </c>
      <c r="K175" s="194"/>
      <c r="L175" s="195"/>
      <c r="M175" s="196" t="s">
        <v>1</v>
      </c>
      <c r="N175" s="197" t="s">
        <v>40</v>
      </c>
      <c r="O175" s="71"/>
      <c r="P175" s="198">
        <f>O175*H175</f>
        <v>0</v>
      </c>
      <c r="Q175" s="198">
        <v>2.6700000000000001E-3</v>
      </c>
      <c r="R175" s="198">
        <f>Q175*H175</f>
        <v>0.48486666000000006</v>
      </c>
      <c r="S175" s="198">
        <v>0</v>
      </c>
      <c r="T175" s="199">
        <f>S175*H175</f>
        <v>0</v>
      </c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R175" s="200" t="s">
        <v>150</v>
      </c>
      <c r="AT175" s="200" t="s">
        <v>147</v>
      </c>
      <c r="AU175" s="200" t="s">
        <v>85</v>
      </c>
      <c r="AY175" s="17" t="s">
        <v>145</v>
      </c>
      <c r="BE175" s="201">
        <f>IF(N175="základní",J175,0)</f>
        <v>0</v>
      </c>
      <c r="BF175" s="201">
        <f>IF(N175="snížená",J175,0)</f>
        <v>0</v>
      </c>
      <c r="BG175" s="201">
        <f>IF(N175="zákl. přenesená",J175,0)</f>
        <v>0</v>
      </c>
      <c r="BH175" s="201">
        <f>IF(N175="sníž. přenesená",J175,0)</f>
        <v>0</v>
      </c>
      <c r="BI175" s="201">
        <f>IF(N175="nulová",J175,0)</f>
        <v>0</v>
      </c>
      <c r="BJ175" s="17" t="s">
        <v>83</v>
      </c>
      <c r="BK175" s="201">
        <f>ROUND(I175*H175,2)</f>
        <v>0</v>
      </c>
      <c r="BL175" s="17" t="s">
        <v>151</v>
      </c>
      <c r="BM175" s="200" t="s">
        <v>1149</v>
      </c>
    </row>
    <row r="176" spans="1:65" s="13" customFormat="1">
      <c r="B176" s="208"/>
      <c r="C176" s="209"/>
      <c r="D176" s="210" t="s">
        <v>191</v>
      </c>
      <c r="E176" s="211" t="s">
        <v>1</v>
      </c>
      <c r="F176" s="212" t="s">
        <v>701</v>
      </c>
      <c r="G176" s="209"/>
      <c r="H176" s="211" t="s">
        <v>1</v>
      </c>
      <c r="I176" s="213"/>
      <c r="J176" s="209"/>
      <c r="K176" s="209"/>
      <c r="L176" s="214"/>
      <c r="M176" s="215"/>
      <c r="N176" s="216"/>
      <c r="O176" s="216"/>
      <c r="P176" s="216"/>
      <c r="Q176" s="216"/>
      <c r="R176" s="216"/>
      <c r="S176" s="216"/>
      <c r="T176" s="217"/>
      <c r="AT176" s="218" t="s">
        <v>191</v>
      </c>
      <c r="AU176" s="218" t="s">
        <v>85</v>
      </c>
      <c r="AV176" s="13" t="s">
        <v>83</v>
      </c>
      <c r="AW176" s="13" t="s">
        <v>32</v>
      </c>
      <c r="AX176" s="13" t="s">
        <v>75</v>
      </c>
      <c r="AY176" s="218" t="s">
        <v>145</v>
      </c>
    </row>
    <row r="177" spans="1:65" s="14" customFormat="1">
      <c r="B177" s="219"/>
      <c r="C177" s="220"/>
      <c r="D177" s="210" t="s">
        <v>191</v>
      </c>
      <c r="E177" s="221" t="s">
        <v>1</v>
      </c>
      <c r="F177" s="222" t="s">
        <v>1073</v>
      </c>
      <c r="G177" s="220"/>
      <c r="H177" s="223">
        <v>157.94999999999999</v>
      </c>
      <c r="I177" s="224"/>
      <c r="J177" s="220"/>
      <c r="K177" s="220"/>
      <c r="L177" s="225"/>
      <c r="M177" s="226"/>
      <c r="N177" s="227"/>
      <c r="O177" s="227"/>
      <c r="P177" s="227"/>
      <c r="Q177" s="227"/>
      <c r="R177" s="227"/>
      <c r="S177" s="227"/>
      <c r="T177" s="228"/>
      <c r="AT177" s="229" t="s">
        <v>191</v>
      </c>
      <c r="AU177" s="229" t="s">
        <v>85</v>
      </c>
      <c r="AV177" s="14" t="s">
        <v>85</v>
      </c>
      <c r="AW177" s="14" t="s">
        <v>32</v>
      </c>
      <c r="AX177" s="14" t="s">
        <v>75</v>
      </c>
      <c r="AY177" s="229" t="s">
        <v>145</v>
      </c>
    </row>
    <row r="178" spans="1:65" s="13" customFormat="1">
      <c r="B178" s="208"/>
      <c r="C178" s="209"/>
      <c r="D178" s="210" t="s">
        <v>191</v>
      </c>
      <c r="E178" s="211" t="s">
        <v>1</v>
      </c>
      <c r="F178" s="212" t="s">
        <v>1150</v>
      </c>
      <c r="G178" s="209"/>
      <c r="H178" s="211" t="s">
        <v>1</v>
      </c>
      <c r="I178" s="213"/>
      <c r="J178" s="209"/>
      <c r="K178" s="209"/>
      <c r="L178" s="214"/>
      <c r="M178" s="215"/>
      <c r="N178" s="216"/>
      <c r="O178" s="216"/>
      <c r="P178" s="216"/>
      <c r="Q178" s="216"/>
      <c r="R178" s="216"/>
      <c r="S178" s="216"/>
      <c r="T178" s="217"/>
      <c r="AT178" s="218" t="s">
        <v>191</v>
      </c>
      <c r="AU178" s="218" t="s">
        <v>85</v>
      </c>
      <c r="AV178" s="13" t="s">
        <v>83</v>
      </c>
      <c r="AW178" s="13" t="s">
        <v>32</v>
      </c>
      <c r="AX178" s="13" t="s">
        <v>75</v>
      </c>
      <c r="AY178" s="218" t="s">
        <v>145</v>
      </c>
    </row>
    <row r="179" spans="1:65" s="14" customFormat="1">
      <c r="B179" s="219"/>
      <c r="C179" s="220"/>
      <c r="D179" s="210" t="s">
        <v>191</v>
      </c>
      <c r="E179" s="221" t="s">
        <v>1</v>
      </c>
      <c r="F179" s="222" t="s">
        <v>1138</v>
      </c>
      <c r="G179" s="220"/>
      <c r="H179" s="223">
        <v>15</v>
      </c>
      <c r="I179" s="224"/>
      <c r="J179" s="220"/>
      <c r="K179" s="220"/>
      <c r="L179" s="225"/>
      <c r="M179" s="226"/>
      <c r="N179" s="227"/>
      <c r="O179" s="227"/>
      <c r="P179" s="227"/>
      <c r="Q179" s="227"/>
      <c r="R179" s="227"/>
      <c r="S179" s="227"/>
      <c r="T179" s="228"/>
      <c r="AT179" s="229" t="s">
        <v>191</v>
      </c>
      <c r="AU179" s="229" t="s">
        <v>85</v>
      </c>
      <c r="AV179" s="14" t="s">
        <v>85</v>
      </c>
      <c r="AW179" s="14" t="s">
        <v>32</v>
      </c>
      <c r="AX179" s="14" t="s">
        <v>75</v>
      </c>
      <c r="AY179" s="229" t="s">
        <v>145</v>
      </c>
    </row>
    <row r="180" spans="1:65" s="15" customFormat="1">
      <c r="B180" s="230"/>
      <c r="C180" s="231"/>
      <c r="D180" s="210" t="s">
        <v>191</v>
      </c>
      <c r="E180" s="232" t="s">
        <v>1</v>
      </c>
      <c r="F180" s="233" t="s">
        <v>195</v>
      </c>
      <c r="G180" s="231"/>
      <c r="H180" s="234">
        <v>172.95</v>
      </c>
      <c r="I180" s="235"/>
      <c r="J180" s="231"/>
      <c r="K180" s="231"/>
      <c r="L180" s="236"/>
      <c r="M180" s="237"/>
      <c r="N180" s="238"/>
      <c r="O180" s="238"/>
      <c r="P180" s="238"/>
      <c r="Q180" s="238"/>
      <c r="R180" s="238"/>
      <c r="S180" s="238"/>
      <c r="T180" s="239"/>
      <c r="AT180" s="240" t="s">
        <v>191</v>
      </c>
      <c r="AU180" s="240" t="s">
        <v>85</v>
      </c>
      <c r="AV180" s="15" t="s">
        <v>151</v>
      </c>
      <c r="AW180" s="15" t="s">
        <v>32</v>
      </c>
      <c r="AX180" s="15" t="s">
        <v>83</v>
      </c>
      <c r="AY180" s="240" t="s">
        <v>145</v>
      </c>
    </row>
    <row r="181" spans="1:65" s="14" customFormat="1">
      <c r="B181" s="219"/>
      <c r="C181" s="220"/>
      <c r="D181" s="210" t="s">
        <v>191</v>
      </c>
      <c r="E181" s="220"/>
      <c r="F181" s="222" t="s">
        <v>1151</v>
      </c>
      <c r="G181" s="220"/>
      <c r="H181" s="223">
        <v>181.59800000000001</v>
      </c>
      <c r="I181" s="224"/>
      <c r="J181" s="220"/>
      <c r="K181" s="220"/>
      <c r="L181" s="225"/>
      <c r="M181" s="226"/>
      <c r="N181" s="227"/>
      <c r="O181" s="227"/>
      <c r="P181" s="227"/>
      <c r="Q181" s="227"/>
      <c r="R181" s="227"/>
      <c r="S181" s="227"/>
      <c r="T181" s="228"/>
      <c r="AT181" s="229" t="s">
        <v>191</v>
      </c>
      <c r="AU181" s="229" t="s">
        <v>85</v>
      </c>
      <c r="AV181" s="14" t="s">
        <v>85</v>
      </c>
      <c r="AW181" s="14" t="s">
        <v>4</v>
      </c>
      <c r="AX181" s="14" t="s">
        <v>83</v>
      </c>
      <c r="AY181" s="229" t="s">
        <v>145</v>
      </c>
    </row>
    <row r="182" spans="1:65" s="2" customFormat="1" ht="14.45" customHeight="1">
      <c r="A182" s="34"/>
      <c r="B182" s="35"/>
      <c r="C182" s="187" t="s">
        <v>376</v>
      </c>
      <c r="D182" s="187" t="s">
        <v>147</v>
      </c>
      <c r="E182" s="188" t="s">
        <v>1152</v>
      </c>
      <c r="F182" s="189" t="s">
        <v>1153</v>
      </c>
      <c r="G182" s="190" t="s">
        <v>159</v>
      </c>
      <c r="H182" s="191">
        <v>18</v>
      </c>
      <c r="I182" s="192"/>
      <c r="J182" s="193">
        <f>ROUND(I182*H182,2)</f>
        <v>0</v>
      </c>
      <c r="K182" s="194"/>
      <c r="L182" s="195"/>
      <c r="M182" s="196" t="s">
        <v>1</v>
      </c>
      <c r="N182" s="197" t="s">
        <v>40</v>
      </c>
      <c r="O182" s="71"/>
      <c r="P182" s="198">
        <f>O182*H182</f>
        <v>0</v>
      </c>
      <c r="Q182" s="198">
        <v>0</v>
      </c>
      <c r="R182" s="198">
        <f>Q182*H182</f>
        <v>0</v>
      </c>
      <c r="S182" s="198">
        <v>0</v>
      </c>
      <c r="T182" s="199">
        <f>S182*H182</f>
        <v>0</v>
      </c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R182" s="200" t="s">
        <v>150</v>
      </c>
      <c r="AT182" s="200" t="s">
        <v>147</v>
      </c>
      <c r="AU182" s="200" t="s">
        <v>85</v>
      </c>
      <c r="AY182" s="17" t="s">
        <v>145</v>
      </c>
      <c r="BE182" s="201">
        <f>IF(N182="základní",J182,0)</f>
        <v>0</v>
      </c>
      <c r="BF182" s="201">
        <f>IF(N182="snížená",J182,0)</f>
        <v>0</v>
      </c>
      <c r="BG182" s="201">
        <f>IF(N182="zákl. přenesená",J182,0)</f>
        <v>0</v>
      </c>
      <c r="BH182" s="201">
        <f>IF(N182="sníž. přenesená",J182,0)</f>
        <v>0</v>
      </c>
      <c r="BI182" s="201">
        <f>IF(N182="nulová",J182,0)</f>
        <v>0</v>
      </c>
      <c r="BJ182" s="17" t="s">
        <v>83</v>
      </c>
      <c r="BK182" s="201">
        <f>ROUND(I182*H182,2)</f>
        <v>0</v>
      </c>
      <c r="BL182" s="17" t="s">
        <v>151</v>
      </c>
      <c r="BM182" s="200" t="s">
        <v>1154</v>
      </c>
    </row>
    <row r="183" spans="1:65" s="14" customFormat="1">
      <c r="B183" s="219"/>
      <c r="C183" s="220"/>
      <c r="D183" s="210" t="s">
        <v>191</v>
      </c>
      <c r="E183" s="221" t="s">
        <v>1</v>
      </c>
      <c r="F183" s="222" t="s">
        <v>1155</v>
      </c>
      <c r="G183" s="220"/>
      <c r="H183" s="223">
        <v>18</v>
      </c>
      <c r="I183" s="224"/>
      <c r="J183" s="220"/>
      <c r="K183" s="220"/>
      <c r="L183" s="225"/>
      <c r="M183" s="226"/>
      <c r="N183" s="227"/>
      <c r="O183" s="227"/>
      <c r="P183" s="227"/>
      <c r="Q183" s="227"/>
      <c r="R183" s="227"/>
      <c r="S183" s="227"/>
      <c r="T183" s="228"/>
      <c r="AT183" s="229" t="s">
        <v>191</v>
      </c>
      <c r="AU183" s="229" t="s">
        <v>85</v>
      </c>
      <c r="AV183" s="14" t="s">
        <v>85</v>
      </c>
      <c r="AW183" s="14" t="s">
        <v>32</v>
      </c>
      <c r="AX183" s="14" t="s">
        <v>83</v>
      </c>
      <c r="AY183" s="229" t="s">
        <v>145</v>
      </c>
    </row>
    <row r="184" spans="1:65" s="2" customFormat="1" ht="14.45" customHeight="1">
      <c r="A184" s="34"/>
      <c r="B184" s="35"/>
      <c r="C184" s="187" t="s">
        <v>380</v>
      </c>
      <c r="D184" s="187" t="s">
        <v>147</v>
      </c>
      <c r="E184" s="188" t="s">
        <v>1156</v>
      </c>
      <c r="F184" s="189" t="s">
        <v>1157</v>
      </c>
      <c r="G184" s="190" t="s">
        <v>159</v>
      </c>
      <c r="H184" s="191">
        <v>3</v>
      </c>
      <c r="I184" s="192"/>
      <c r="J184" s="193">
        <f t="shared" ref="J184:J192" si="0">ROUND(I184*H184,2)</f>
        <v>0</v>
      </c>
      <c r="K184" s="194"/>
      <c r="L184" s="195"/>
      <c r="M184" s="196" t="s">
        <v>1</v>
      </c>
      <c r="N184" s="197" t="s">
        <v>40</v>
      </c>
      <c r="O184" s="71"/>
      <c r="P184" s="198">
        <f t="shared" ref="P184:P192" si="1">O184*H184</f>
        <v>0</v>
      </c>
      <c r="Q184" s="198">
        <v>0</v>
      </c>
      <c r="R184" s="198">
        <f t="shared" ref="R184:R192" si="2">Q184*H184</f>
        <v>0</v>
      </c>
      <c r="S184" s="198">
        <v>0</v>
      </c>
      <c r="T184" s="199">
        <f t="shared" ref="T184:T192" si="3">S184*H184</f>
        <v>0</v>
      </c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R184" s="200" t="s">
        <v>150</v>
      </c>
      <c r="AT184" s="200" t="s">
        <v>147</v>
      </c>
      <c r="AU184" s="200" t="s">
        <v>85</v>
      </c>
      <c r="AY184" s="17" t="s">
        <v>145</v>
      </c>
      <c r="BE184" s="201">
        <f t="shared" ref="BE184:BE192" si="4">IF(N184="základní",J184,0)</f>
        <v>0</v>
      </c>
      <c r="BF184" s="201">
        <f t="shared" ref="BF184:BF192" si="5">IF(N184="snížená",J184,0)</f>
        <v>0</v>
      </c>
      <c r="BG184" s="201">
        <f t="shared" ref="BG184:BG192" si="6">IF(N184="zákl. přenesená",J184,0)</f>
        <v>0</v>
      </c>
      <c r="BH184" s="201">
        <f t="shared" ref="BH184:BH192" si="7">IF(N184="sníž. přenesená",J184,0)</f>
        <v>0</v>
      </c>
      <c r="BI184" s="201">
        <f t="shared" ref="BI184:BI192" si="8">IF(N184="nulová",J184,0)</f>
        <v>0</v>
      </c>
      <c r="BJ184" s="17" t="s">
        <v>83</v>
      </c>
      <c r="BK184" s="201">
        <f t="shared" ref="BK184:BK192" si="9">ROUND(I184*H184,2)</f>
        <v>0</v>
      </c>
      <c r="BL184" s="17" t="s">
        <v>151</v>
      </c>
      <c r="BM184" s="200" t="s">
        <v>1158</v>
      </c>
    </row>
    <row r="185" spans="1:65" s="2" customFormat="1" ht="14.45" customHeight="1">
      <c r="A185" s="34"/>
      <c r="B185" s="35"/>
      <c r="C185" s="187" t="s">
        <v>385</v>
      </c>
      <c r="D185" s="187" t="s">
        <v>147</v>
      </c>
      <c r="E185" s="188" t="s">
        <v>1159</v>
      </c>
      <c r="F185" s="189" t="s">
        <v>1160</v>
      </c>
      <c r="G185" s="190" t="s">
        <v>159</v>
      </c>
      <c r="H185" s="191">
        <v>3</v>
      </c>
      <c r="I185" s="192"/>
      <c r="J185" s="193">
        <f t="shared" si="0"/>
        <v>0</v>
      </c>
      <c r="K185" s="194"/>
      <c r="L185" s="195"/>
      <c r="M185" s="196" t="s">
        <v>1</v>
      </c>
      <c r="N185" s="197" t="s">
        <v>40</v>
      </c>
      <c r="O185" s="71"/>
      <c r="P185" s="198">
        <f t="shared" si="1"/>
        <v>0</v>
      </c>
      <c r="Q185" s="198">
        <v>0</v>
      </c>
      <c r="R185" s="198">
        <f t="shared" si="2"/>
        <v>0</v>
      </c>
      <c r="S185" s="198">
        <v>0</v>
      </c>
      <c r="T185" s="199">
        <f t="shared" si="3"/>
        <v>0</v>
      </c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R185" s="200" t="s">
        <v>150</v>
      </c>
      <c r="AT185" s="200" t="s">
        <v>147</v>
      </c>
      <c r="AU185" s="200" t="s">
        <v>85</v>
      </c>
      <c r="AY185" s="17" t="s">
        <v>145</v>
      </c>
      <c r="BE185" s="201">
        <f t="shared" si="4"/>
        <v>0</v>
      </c>
      <c r="BF185" s="201">
        <f t="shared" si="5"/>
        <v>0</v>
      </c>
      <c r="BG185" s="201">
        <f t="shared" si="6"/>
        <v>0</v>
      </c>
      <c r="BH185" s="201">
        <f t="shared" si="7"/>
        <v>0</v>
      </c>
      <c r="BI185" s="201">
        <f t="shared" si="8"/>
        <v>0</v>
      </c>
      <c r="BJ185" s="17" t="s">
        <v>83</v>
      </c>
      <c r="BK185" s="201">
        <f t="shared" si="9"/>
        <v>0</v>
      </c>
      <c r="BL185" s="17" t="s">
        <v>151</v>
      </c>
      <c r="BM185" s="200" t="s">
        <v>1161</v>
      </c>
    </row>
    <row r="186" spans="1:65" s="2" customFormat="1" ht="14.45" customHeight="1">
      <c r="A186" s="34"/>
      <c r="B186" s="35"/>
      <c r="C186" s="187" t="s">
        <v>390</v>
      </c>
      <c r="D186" s="187" t="s">
        <v>147</v>
      </c>
      <c r="E186" s="188" t="s">
        <v>1162</v>
      </c>
      <c r="F186" s="189" t="s">
        <v>1163</v>
      </c>
      <c r="G186" s="190" t="s">
        <v>159</v>
      </c>
      <c r="H186" s="191">
        <v>3</v>
      </c>
      <c r="I186" s="192"/>
      <c r="J186" s="193">
        <f t="shared" si="0"/>
        <v>0</v>
      </c>
      <c r="K186" s="194"/>
      <c r="L186" s="195"/>
      <c r="M186" s="196" t="s">
        <v>1</v>
      </c>
      <c r="N186" s="197" t="s">
        <v>40</v>
      </c>
      <c r="O186" s="71"/>
      <c r="P186" s="198">
        <f t="shared" si="1"/>
        <v>0</v>
      </c>
      <c r="Q186" s="198">
        <v>0</v>
      </c>
      <c r="R186" s="198">
        <f t="shared" si="2"/>
        <v>0</v>
      </c>
      <c r="S186" s="198">
        <v>0</v>
      </c>
      <c r="T186" s="199">
        <f t="shared" si="3"/>
        <v>0</v>
      </c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R186" s="200" t="s">
        <v>150</v>
      </c>
      <c r="AT186" s="200" t="s">
        <v>147</v>
      </c>
      <c r="AU186" s="200" t="s">
        <v>85</v>
      </c>
      <c r="AY186" s="17" t="s">
        <v>145</v>
      </c>
      <c r="BE186" s="201">
        <f t="shared" si="4"/>
        <v>0</v>
      </c>
      <c r="BF186" s="201">
        <f t="shared" si="5"/>
        <v>0</v>
      </c>
      <c r="BG186" s="201">
        <f t="shared" si="6"/>
        <v>0</v>
      </c>
      <c r="BH186" s="201">
        <f t="shared" si="7"/>
        <v>0</v>
      </c>
      <c r="BI186" s="201">
        <f t="shared" si="8"/>
        <v>0</v>
      </c>
      <c r="BJ186" s="17" t="s">
        <v>83</v>
      </c>
      <c r="BK186" s="201">
        <f t="shared" si="9"/>
        <v>0</v>
      </c>
      <c r="BL186" s="17" t="s">
        <v>151</v>
      </c>
      <c r="BM186" s="200" t="s">
        <v>1164</v>
      </c>
    </row>
    <row r="187" spans="1:65" s="2" customFormat="1" ht="24.2" customHeight="1">
      <c r="A187" s="34"/>
      <c r="B187" s="35"/>
      <c r="C187" s="241" t="s">
        <v>394</v>
      </c>
      <c r="D187" s="241" t="s">
        <v>218</v>
      </c>
      <c r="E187" s="242" t="s">
        <v>1165</v>
      </c>
      <c r="F187" s="243" t="s">
        <v>1166</v>
      </c>
      <c r="G187" s="244" t="s">
        <v>159</v>
      </c>
      <c r="H187" s="245">
        <v>4</v>
      </c>
      <c r="I187" s="246"/>
      <c r="J187" s="247">
        <f t="shared" si="0"/>
        <v>0</v>
      </c>
      <c r="K187" s="248"/>
      <c r="L187" s="39"/>
      <c r="M187" s="249" t="s">
        <v>1</v>
      </c>
      <c r="N187" s="250" t="s">
        <v>40</v>
      </c>
      <c r="O187" s="71"/>
      <c r="P187" s="198">
        <f t="shared" si="1"/>
        <v>0</v>
      </c>
      <c r="Q187" s="198">
        <v>6.4049999999999996E-2</v>
      </c>
      <c r="R187" s="198">
        <f t="shared" si="2"/>
        <v>0.25619999999999998</v>
      </c>
      <c r="S187" s="198">
        <v>0</v>
      </c>
      <c r="T187" s="199">
        <f t="shared" si="3"/>
        <v>0</v>
      </c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R187" s="200" t="s">
        <v>151</v>
      </c>
      <c r="AT187" s="200" t="s">
        <v>218</v>
      </c>
      <c r="AU187" s="200" t="s">
        <v>85</v>
      </c>
      <c r="AY187" s="17" t="s">
        <v>145</v>
      </c>
      <c r="BE187" s="201">
        <f t="shared" si="4"/>
        <v>0</v>
      </c>
      <c r="BF187" s="201">
        <f t="shared" si="5"/>
        <v>0</v>
      </c>
      <c r="BG187" s="201">
        <f t="shared" si="6"/>
        <v>0</v>
      </c>
      <c r="BH187" s="201">
        <f t="shared" si="7"/>
        <v>0</v>
      </c>
      <c r="BI187" s="201">
        <f t="shared" si="8"/>
        <v>0</v>
      </c>
      <c r="BJ187" s="17" t="s">
        <v>83</v>
      </c>
      <c r="BK187" s="201">
        <f t="shared" si="9"/>
        <v>0</v>
      </c>
      <c r="BL187" s="17" t="s">
        <v>151</v>
      </c>
      <c r="BM187" s="200" t="s">
        <v>1167</v>
      </c>
    </row>
    <row r="188" spans="1:65" s="2" customFormat="1" ht="24.2" customHeight="1">
      <c r="A188" s="34"/>
      <c r="B188" s="35"/>
      <c r="C188" s="241" t="s">
        <v>398</v>
      </c>
      <c r="D188" s="241" t="s">
        <v>218</v>
      </c>
      <c r="E188" s="242" t="s">
        <v>1168</v>
      </c>
      <c r="F188" s="243" t="s">
        <v>1169</v>
      </c>
      <c r="G188" s="244" t="s">
        <v>159</v>
      </c>
      <c r="H188" s="245">
        <v>4</v>
      </c>
      <c r="I188" s="246"/>
      <c r="J188" s="247">
        <f t="shared" si="0"/>
        <v>0</v>
      </c>
      <c r="K188" s="248"/>
      <c r="L188" s="39"/>
      <c r="M188" s="249" t="s">
        <v>1</v>
      </c>
      <c r="N188" s="250" t="s">
        <v>40</v>
      </c>
      <c r="O188" s="71"/>
      <c r="P188" s="198">
        <f t="shared" si="1"/>
        <v>0</v>
      </c>
      <c r="Q188" s="198">
        <v>8.1399999999999997E-3</v>
      </c>
      <c r="R188" s="198">
        <f t="shared" si="2"/>
        <v>3.2559999999999999E-2</v>
      </c>
      <c r="S188" s="198">
        <v>0</v>
      </c>
      <c r="T188" s="199">
        <f t="shared" si="3"/>
        <v>0</v>
      </c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R188" s="200" t="s">
        <v>151</v>
      </c>
      <c r="AT188" s="200" t="s">
        <v>218</v>
      </c>
      <c r="AU188" s="200" t="s">
        <v>85</v>
      </c>
      <c r="AY188" s="17" t="s">
        <v>145</v>
      </c>
      <c r="BE188" s="201">
        <f t="shared" si="4"/>
        <v>0</v>
      </c>
      <c r="BF188" s="201">
        <f t="shared" si="5"/>
        <v>0</v>
      </c>
      <c r="BG188" s="201">
        <f t="shared" si="6"/>
        <v>0</v>
      </c>
      <c r="BH188" s="201">
        <f t="shared" si="7"/>
        <v>0</v>
      </c>
      <c r="BI188" s="201">
        <f t="shared" si="8"/>
        <v>0</v>
      </c>
      <c r="BJ188" s="17" t="s">
        <v>83</v>
      </c>
      <c r="BK188" s="201">
        <f t="shared" si="9"/>
        <v>0</v>
      </c>
      <c r="BL188" s="17" t="s">
        <v>151</v>
      </c>
      <c r="BM188" s="200" t="s">
        <v>1170</v>
      </c>
    </row>
    <row r="189" spans="1:65" s="2" customFormat="1" ht="24.2" customHeight="1">
      <c r="A189" s="34"/>
      <c r="B189" s="35"/>
      <c r="C189" s="241" t="s">
        <v>402</v>
      </c>
      <c r="D189" s="241" t="s">
        <v>218</v>
      </c>
      <c r="E189" s="242" t="s">
        <v>1171</v>
      </c>
      <c r="F189" s="243" t="s">
        <v>1172</v>
      </c>
      <c r="G189" s="244" t="s">
        <v>159</v>
      </c>
      <c r="H189" s="245">
        <v>4</v>
      </c>
      <c r="I189" s="246"/>
      <c r="J189" s="247">
        <f t="shared" si="0"/>
        <v>0</v>
      </c>
      <c r="K189" s="248"/>
      <c r="L189" s="39"/>
      <c r="M189" s="249" t="s">
        <v>1</v>
      </c>
      <c r="N189" s="250" t="s">
        <v>40</v>
      </c>
      <c r="O189" s="71"/>
      <c r="P189" s="198">
        <f t="shared" si="1"/>
        <v>0</v>
      </c>
      <c r="Q189" s="198">
        <v>0</v>
      </c>
      <c r="R189" s="198">
        <f t="shared" si="2"/>
        <v>0</v>
      </c>
      <c r="S189" s="198">
        <v>0</v>
      </c>
      <c r="T189" s="199">
        <f t="shared" si="3"/>
        <v>0</v>
      </c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R189" s="200" t="s">
        <v>151</v>
      </c>
      <c r="AT189" s="200" t="s">
        <v>218</v>
      </c>
      <c r="AU189" s="200" t="s">
        <v>85</v>
      </c>
      <c r="AY189" s="17" t="s">
        <v>145</v>
      </c>
      <c r="BE189" s="201">
        <f t="shared" si="4"/>
        <v>0</v>
      </c>
      <c r="BF189" s="201">
        <f t="shared" si="5"/>
        <v>0</v>
      </c>
      <c r="BG189" s="201">
        <f t="shared" si="6"/>
        <v>0</v>
      </c>
      <c r="BH189" s="201">
        <f t="shared" si="7"/>
        <v>0</v>
      </c>
      <c r="BI189" s="201">
        <f t="shared" si="8"/>
        <v>0</v>
      </c>
      <c r="BJ189" s="17" t="s">
        <v>83</v>
      </c>
      <c r="BK189" s="201">
        <f t="shared" si="9"/>
        <v>0</v>
      </c>
      <c r="BL189" s="17" t="s">
        <v>151</v>
      </c>
      <c r="BM189" s="200" t="s">
        <v>1173</v>
      </c>
    </row>
    <row r="190" spans="1:65" s="2" customFormat="1" ht="24.2" customHeight="1">
      <c r="A190" s="34"/>
      <c r="B190" s="35"/>
      <c r="C190" s="241" t="s">
        <v>406</v>
      </c>
      <c r="D190" s="241" t="s">
        <v>218</v>
      </c>
      <c r="E190" s="242" t="s">
        <v>1174</v>
      </c>
      <c r="F190" s="243" t="s">
        <v>1175</v>
      </c>
      <c r="G190" s="244" t="s">
        <v>159</v>
      </c>
      <c r="H190" s="245">
        <v>4</v>
      </c>
      <c r="I190" s="246"/>
      <c r="J190" s="247">
        <f t="shared" si="0"/>
        <v>0</v>
      </c>
      <c r="K190" s="248"/>
      <c r="L190" s="39"/>
      <c r="M190" s="249" t="s">
        <v>1</v>
      </c>
      <c r="N190" s="250" t="s">
        <v>40</v>
      </c>
      <c r="O190" s="71"/>
      <c r="P190" s="198">
        <f t="shared" si="1"/>
        <v>0</v>
      </c>
      <c r="Q190" s="198">
        <v>6.0600000000000001E-2</v>
      </c>
      <c r="R190" s="198">
        <f t="shared" si="2"/>
        <v>0.2424</v>
      </c>
      <c r="S190" s="198">
        <v>0</v>
      </c>
      <c r="T190" s="199">
        <f t="shared" si="3"/>
        <v>0</v>
      </c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R190" s="200" t="s">
        <v>151</v>
      </c>
      <c r="AT190" s="200" t="s">
        <v>218</v>
      </c>
      <c r="AU190" s="200" t="s">
        <v>85</v>
      </c>
      <c r="AY190" s="17" t="s">
        <v>145</v>
      </c>
      <c r="BE190" s="201">
        <f t="shared" si="4"/>
        <v>0</v>
      </c>
      <c r="BF190" s="201">
        <f t="shared" si="5"/>
        <v>0</v>
      </c>
      <c r="BG190" s="201">
        <f t="shared" si="6"/>
        <v>0</v>
      </c>
      <c r="BH190" s="201">
        <f t="shared" si="7"/>
        <v>0</v>
      </c>
      <c r="BI190" s="201">
        <f t="shared" si="8"/>
        <v>0</v>
      </c>
      <c r="BJ190" s="17" t="s">
        <v>83</v>
      </c>
      <c r="BK190" s="201">
        <f t="shared" si="9"/>
        <v>0</v>
      </c>
      <c r="BL190" s="17" t="s">
        <v>151</v>
      </c>
      <c r="BM190" s="200" t="s">
        <v>1176</v>
      </c>
    </row>
    <row r="191" spans="1:65" s="2" customFormat="1" ht="24.2" customHeight="1">
      <c r="A191" s="34"/>
      <c r="B191" s="35"/>
      <c r="C191" s="241" t="s">
        <v>411</v>
      </c>
      <c r="D191" s="241" t="s">
        <v>218</v>
      </c>
      <c r="E191" s="242" t="s">
        <v>1177</v>
      </c>
      <c r="F191" s="243" t="s">
        <v>1178</v>
      </c>
      <c r="G191" s="244" t="s">
        <v>159</v>
      </c>
      <c r="H191" s="245">
        <v>3</v>
      </c>
      <c r="I191" s="246"/>
      <c r="J191" s="247">
        <f t="shared" si="0"/>
        <v>0</v>
      </c>
      <c r="K191" s="248"/>
      <c r="L191" s="39"/>
      <c r="M191" s="249" t="s">
        <v>1</v>
      </c>
      <c r="N191" s="250" t="s">
        <v>40</v>
      </c>
      <c r="O191" s="71"/>
      <c r="P191" s="198">
        <f t="shared" si="1"/>
        <v>0</v>
      </c>
      <c r="Q191" s="198">
        <v>0.21734000000000001</v>
      </c>
      <c r="R191" s="198">
        <f t="shared" si="2"/>
        <v>0.65202000000000004</v>
      </c>
      <c r="S191" s="198">
        <v>0</v>
      </c>
      <c r="T191" s="199">
        <f t="shared" si="3"/>
        <v>0</v>
      </c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R191" s="200" t="s">
        <v>151</v>
      </c>
      <c r="AT191" s="200" t="s">
        <v>218</v>
      </c>
      <c r="AU191" s="200" t="s">
        <v>85</v>
      </c>
      <c r="AY191" s="17" t="s">
        <v>145</v>
      </c>
      <c r="BE191" s="201">
        <f t="shared" si="4"/>
        <v>0</v>
      </c>
      <c r="BF191" s="201">
        <f t="shared" si="5"/>
        <v>0</v>
      </c>
      <c r="BG191" s="201">
        <f t="shared" si="6"/>
        <v>0</v>
      </c>
      <c r="BH191" s="201">
        <f t="shared" si="7"/>
        <v>0</v>
      </c>
      <c r="BI191" s="201">
        <f t="shared" si="8"/>
        <v>0</v>
      </c>
      <c r="BJ191" s="17" t="s">
        <v>83</v>
      </c>
      <c r="BK191" s="201">
        <f t="shared" si="9"/>
        <v>0</v>
      </c>
      <c r="BL191" s="17" t="s">
        <v>151</v>
      </c>
      <c r="BM191" s="200" t="s">
        <v>1179</v>
      </c>
    </row>
    <row r="192" spans="1:65" s="2" customFormat="1" ht="14.45" customHeight="1">
      <c r="A192" s="34"/>
      <c r="B192" s="35"/>
      <c r="C192" s="241" t="s">
        <v>416</v>
      </c>
      <c r="D192" s="241" t="s">
        <v>218</v>
      </c>
      <c r="E192" s="242" t="s">
        <v>1180</v>
      </c>
      <c r="F192" s="243" t="s">
        <v>1181</v>
      </c>
      <c r="G192" s="244" t="s">
        <v>159</v>
      </c>
      <c r="H192" s="245">
        <v>324</v>
      </c>
      <c r="I192" s="246"/>
      <c r="J192" s="247">
        <f t="shared" si="0"/>
        <v>0</v>
      </c>
      <c r="K192" s="248"/>
      <c r="L192" s="39"/>
      <c r="M192" s="249" t="s">
        <v>1</v>
      </c>
      <c r="N192" s="250" t="s">
        <v>40</v>
      </c>
      <c r="O192" s="71"/>
      <c r="P192" s="198">
        <f t="shared" si="1"/>
        <v>0</v>
      </c>
      <c r="Q192" s="198">
        <v>0</v>
      </c>
      <c r="R192" s="198">
        <f t="shared" si="2"/>
        <v>0</v>
      </c>
      <c r="S192" s="198">
        <v>0</v>
      </c>
      <c r="T192" s="199">
        <f t="shared" si="3"/>
        <v>0</v>
      </c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R192" s="200" t="s">
        <v>151</v>
      </c>
      <c r="AT192" s="200" t="s">
        <v>218</v>
      </c>
      <c r="AU192" s="200" t="s">
        <v>85</v>
      </c>
      <c r="AY192" s="17" t="s">
        <v>145</v>
      </c>
      <c r="BE192" s="201">
        <f t="shared" si="4"/>
        <v>0</v>
      </c>
      <c r="BF192" s="201">
        <f t="shared" si="5"/>
        <v>0</v>
      </c>
      <c r="BG192" s="201">
        <f t="shared" si="6"/>
        <v>0</v>
      </c>
      <c r="BH192" s="201">
        <f t="shared" si="7"/>
        <v>0</v>
      </c>
      <c r="BI192" s="201">
        <f t="shared" si="8"/>
        <v>0</v>
      </c>
      <c r="BJ192" s="17" t="s">
        <v>83</v>
      </c>
      <c r="BK192" s="201">
        <f t="shared" si="9"/>
        <v>0</v>
      </c>
      <c r="BL192" s="17" t="s">
        <v>151</v>
      </c>
      <c r="BM192" s="200" t="s">
        <v>1182</v>
      </c>
    </row>
    <row r="193" spans="1:65" s="13" customFormat="1">
      <c r="B193" s="208"/>
      <c r="C193" s="209"/>
      <c r="D193" s="210" t="s">
        <v>191</v>
      </c>
      <c r="E193" s="211" t="s">
        <v>1</v>
      </c>
      <c r="F193" s="212" t="s">
        <v>1085</v>
      </c>
      <c r="G193" s="209"/>
      <c r="H193" s="211" t="s">
        <v>1</v>
      </c>
      <c r="I193" s="213"/>
      <c r="J193" s="209"/>
      <c r="K193" s="209"/>
      <c r="L193" s="214"/>
      <c r="M193" s="215"/>
      <c r="N193" s="216"/>
      <c r="O193" s="216"/>
      <c r="P193" s="216"/>
      <c r="Q193" s="216"/>
      <c r="R193" s="216"/>
      <c r="S193" s="216"/>
      <c r="T193" s="217"/>
      <c r="AT193" s="218" t="s">
        <v>191</v>
      </c>
      <c r="AU193" s="218" t="s">
        <v>85</v>
      </c>
      <c r="AV193" s="13" t="s">
        <v>83</v>
      </c>
      <c r="AW193" s="13" t="s">
        <v>32</v>
      </c>
      <c r="AX193" s="13" t="s">
        <v>75</v>
      </c>
      <c r="AY193" s="218" t="s">
        <v>145</v>
      </c>
    </row>
    <row r="194" spans="1:65" s="14" customFormat="1">
      <c r="B194" s="219"/>
      <c r="C194" s="220"/>
      <c r="D194" s="210" t="s">
        <v>191</v>
      </c>
      <c r="E194" s="221" t="s">
        <v>1</v>
      </c>
      <c r="F194" s="222" t="s">
        <v>1183</v>
      </c>
      <c r="G194" s="220"/>
      <c r="H194" s="223">
        <v>324</v>
      </c>
      <c r="I194" s="224"/>
      <c r="J194" s="220"/>
      <c r="K194" s="220"/>
      <c r="L194" s="225"/>
      <c r="M194" s="226"/>
      <c r="N194" s="227"/>
      <c r="O194" s="227"/>
      <c r="P194" s="227"/>
      <c r="Q194" s="227"/>
      <c r="R194" s="227"/>
      <c r="S194" s="227"/>
      <c r="T194" s="228"/>
      <c r="AT194" s="229" t="s">
        <v>191</v>
      </c>
      <c r="AU194" s="229" t="s">
        <v>85</v>
      </c>
      <c r="AV194" s="14" t="s">
        <v>85</v>
      </c>
      <c r="AW194" s="14" t="s">
        <v>32</v>
      </c>
      <c r="AX194" s="14" t="s">
        <v>83</v>
      </c>
      <c r="AY194" s="229" t="s">
        <v>145</v>
      </c>
    </row>
    <row r="195" spans="1:65" s="2" customFormat="1" ht="24.2" customHeight="1">
      <c r="A195" s="34"/>
      <c r="B195" s="35"/>
      <c r="C195" s="241" t="s">
        <v>421</v>
      </c>
      <c r="D195" s="241" t="s">
        <v>218</v>
      </c>
      <c r="E195" s="242" t="s">
        <v>1184</v>
      </c>
      <c r="F195" s="243" t="s">
        <v>1185</v>
      </c>
      <c r="G195" s="244" t="s">
        <v>149</v>
      </c>
      <c r="H195" s="245">
        <v>3</v>
      </c>
      <c r="I195" s="246"/>
      <c r="J195" s="247">
        <f>ROUND(I195*H195,2)</f>
        <v>0</v>
      </c>
      <c r="K195" s="248"/>
      <c r="L195" s="39"/>
      <c r="M195" s="249" t="s">
        <v>1</v>
      </c>
      <c r="N195" s="250" t="s">
        <v>40</v>
      </c>
      <c r="O195" s="71"/>
      <c r="P195" s="198">
        <f>O195*H195</f>
        <v>0</v>
      </c>
      <c r="Q195" s="198">
        <v>0</v>
      </c>
      <c r="R195" s="198">
        <f>Q195*H195</f>
        <v>0</v>
      </c>
      <c r="S195" s="198">
        <v>0</v>
      </c>
      <c r="T195" s="199">
        <f>S195*H195</f>
        <v>0</v>
      </c>
      <c r="U195" s="34"/>
      <c r="V195" s="34"/>
      <c r="W195" s="34"/>
      <c r="X195" s="34"/>
      <c r="Y195" s="34"/>
      <c r="Z195" s="34"/>
      <c r="AA195" s="34"/>
      <c r="AB195" s="34"/>
      <c r="AC195" s="34"/>
      <c r="AD195" s="34"/>
      <c r="AE195" s="34"/>
      <c r="AR195" s="200" t="s">
        <v>151</v>
      </c>
      <c r="AT195" s="200" t="s">
        <v>218</v>
      </c>
      <c r="AU195" s="200" t="s">
        <v>85</v>
      </c>
      <c r="AY195" s="17" t="s">
        <v>145</v>
      </c>
      <c r="BE195" s="201">
        <f>IF(N195="základní",J195,0)</f>
        <v>0</v>
      </c>
      <c r="BF195" s="201">
        <f>IF(N195="snížená",J195,0)</f>
        <v>0</v>
      </c>
      <c r="BG195" s="201">
        <f>IF(N195="zákl. přenesená",J195,0)</f>
        <v>0</v>
      </c>
      <c r="BH195" s="201">
        <f>IF(N195="sníž. přenesená",J195,0)</f>
        <v>0</v>
      </c>
      <c r="BI195" s="201">
        <f>IF(N195="nulová",J195,0)</f>
        <v>0</v>
      </c>
      <c r="BJ195" s="17" t="s">
        <v>83</v>
      </c>
      <c r="BK195" s="201">
        <f>ROUND(I195*H195,2)</f>
        <v>0</v>
      </c>
      <c r="BL195" s="17" t="s">
        <v>151</v>
      </c>
      <c r="BM195" s="200" t="s">
        <v>1186</v>
      </c>
    </row>
    <row r="196" spans="1:65" s="12" customFormat="1" ht="22.9" customHeight="1">
      <c r="B196" s="171"/>
      <c r="C196" s="172"/>
      <c r="D196" s="173" t="s">
        <v>74</v>
      </c>
      <c r="E196" s="185" t="s">
        <v>198</v>
      </c>
      <c r="F196" s="185" t="s">
        <v>750</v>
      </c>
      <c r="G196" s="172"/>
      <c r="H196" s="172"/>
      <c r="I196" s="175"/>
      <c r="J196" s="186">
        <f>BK196</f>
        <v>0</v>
      </c>
      <c r="K196" s="172"/>
      <c r="L196" s="177"/>
      <c r="M196" s="178"/>
      <c r="N196" s="179"/>
      <c r="O196" s="179"/>
      <c r="P196" s="180">
        <f>SUM(P197:P200)</f>
        <v>0</v>
      </c>
      <c r="Q196" s="179"/>
      <c r="R196" s="180">
        <f>SUM(R197:R200)</f>
        <v>1.4215500000000001E-2</v>
      </c>
      <c r="S196" s="179"/>
      <c r="T196" s="181">
        <f>SUM(T197:T200)</f>
        <v>0</v>
      </c>
      <c r="AR196" s="182" t="s">
        <v>83</v>
      </c>
      <c r="AT196" s="183" t="s">
        <v>74</v>
      </c>
      <c r="AU196" s="183" t="s">
        <v>83</v>
      </c>
      <c r="AY196" s="182" t="s">
        <v>145</v>
      </c>
      <c r="BK196" s="184">
        <f>SUM(BK197:BK200)</f>
        <v>0</v>
      </c>
    </row>
    <row r="197" spans="1:65" s="2" customFormat="1" ht="14.45" customHeight="1">
      <c r="A197" s="34"/>
      <c r="B197" s="35"/>
      <c r="C197" s="241" t="s">
        <v>425</v>
      </c>
      <c r="D197" s="241" t="s">
        <v>218</v>
      </c>
      <c r="E197" s="242" t="s">
        <v>1187</v>
      </c>
      <c r="F197" s="243" t="s">
        <v>1188</v>
      </c>
      <c r="G197" s="244" t="s">
        <v>173</v>
      </c>
      <c r="H197" s="245">
        <v>157.94999999999999</v>
      </c>
      <c r="I197" s="246"/>
      <c r="J197" s="247">
        <f>ROUND(I197*H197,2)</f>
        <v>0</v>
      </c>
      <c r="K197" s="248"/>
      <c r="L197" s="39"/>
      <c r="M197" s="249" t="s">
        <v>1</v>
      </c>
      <c r="N197" s="250" t="s">
        <v>40</v>
      </c>
      <c r="O197" s="71"/>
      <c r="P197" s="198">
        <f>O197*H197</f>
        <v>0</v>
      </c>
      <c r="Q197" s="198">
        <v>9.0000000000000006E-5</v>
      </c>
      <c r="R197" s="198">
        <f>Q197*H197</f>
        <v>1.4215500000000001E-2</v>
      </c>
      <c r="S197" s="198">
        <v>0</v>
      </c>
      <c r="T197" s="199">
        <f>S197*H197</f>
        <v>0</v>
      </c>
      <c r="U197" s="34"/>
      <c r="V197" s="34"/>
      <c r="W197" s="34"/>
      <c r="X197" s="34"/>
      <c r="Y197" s="34"/>
      <c r="Z197" s="34"/>
      <c r="AA197" s="34"/>
      <c r="AB197" s="34"/>
      <c r="AC197" s="34"/>
      <c r="AD197" s="34"/>
      <c r="AE197" s="34"/>
      <c r="AR197" s="200" t="s">
        <v>151</v>
      </c>
      <c r="AT197" s="200" t="s">
        <v>218</v>
      </c>
      <c r="AU197" s="200" t="s">
        <v>85</v>
      </c>
      <c r="AY197" s="17" t="s">
        <v>145</v>
      </c>
      <c r="BE197" s="201">
        <f>IF(N197="základní",J197,0)</f>
        <v>0</v>
      </c>
      <c r="BF197" s="201">
        <f>IF(N197="snížená",J197,0)</f>
        <v>0</v>
      </c>
      <c r="BG197" s="201">
        <f>IF(N197="zákl. přenesená",J197,0)</f>
        <v>0</v>
      </c>
      <c r="BH197" s="201">
        <f>IF(N197="sníž. přenesená",J197,0)</f>
        <v>0</v>
      </c>
      <c r="BI197" s="201">
        <f>IF(N197="nulová",J197,0)</f>
        <v>0</v>
      </c>
      <c r="BJ197" s="17" t="s">
        <v>83</v>
      </c>
      <c r="BK197" s="201">
        <f>ROUND(I197*H197,2)</f>
        <v>0</v>
      </c>
      <c r="BL197" s="17" t="s">
        <v>151</v>
      </c>
      <c r="BM197" s="200" t="s">
        <v>1189</v>
      </c>
    </row>
    <row r="198" spans="1:65" s="13" customFormat="1">
      <c r="B198" s="208"/>
      <c r="C198" s="209"/>
      <c r="D198" s="210" t="s">
        <v>191</v>
      </c>
      <c r="E198" s="211" t="s">
        <v>1</v>
      </c>
      <c r="F198" s="212" t="s">
        <v>1190</v>
      </c>
      <c r="G198" s="209"/>
      <c r="H198" s="211" t="s">
        <v>1</v>
      </c>
      <c r="I198" s="213"/>
      <c r="J198" s="209"/>
      <c r="K198" s="209"/>
      <c r="L198" s="214"/>
      <c r="M198" s="215"/>
      <c r="N198" s="216"/>
      <c r="O198" s="216"/>
      <c r="P198" s="216"/>
      <c r="Q198" s="216"/>
      <c r="R198" s="216"/>
      <c r="S198" s="216"/>
      <c r="T198" s="217"/>
      <c r="AT198" s="218" t="s">
        <v>191</v>
      </c>
      <c r="AU198" s="218" t="s">
        <v>85</v>
      </c>
      <c r="AV198" s="13" t="s">
        <v>83</v>
      </c>
      <c r="AW198" s="13" t="s">
        <v>32</v>
      </c>
      <c r="AX198" s="13" t="s">
        <v>75</v>
      </c>
      <c r="AY198" s="218" t="s">
        <v>145</v>
      </c>
    </row>
    <row r="199" spans="1:65" s="14" customFormat="1">
      <c r="B199" s="219"/>
      <c r="C199" s="220"/>
      <c r="D199" s="210" t="s">
        <v>191</v>
      </c>
      <c r="E199" s="221" t="s">
        <v>1</v>
      </c>
      <c r="F199" s="222" t="s">
        <v>1073</v>
      </c>
      <c r="G199" s="220"/>
      <c r="H199" s="223">
        <v>157.94999999999999</v>
      </c>
      <c r="I199" s="224"/>
      <c r="J199" s="220"/>
      <c r="K199" s="220"/>
      <c r="L199" s="225"/>
      <c r="M199" s="226"/>
      <c r="N199" s="227"/>
      <c r="O199" s="227"/>
      <c r="P199" s="227"/>
      <c r="Q199" s="227"/>
      <c r="R199" s="227"/>
      <c r="S199" s="227"/>
      <c r="T199" s="228"/>
      <c r="AT199" s="229" t="s">
        <v>191</v>
      </c>
      <c r="AU199" s="229" t="s">
        <v>85</v>
      </c>
      <c r="AV199" s="14" t="s">
        <v>85</v>
      </c>
      <c r="AW199" s="14" t="s">
        <v>32</v>
      </c>
      <c r="AX199" s="14" t="s">
        <v>83</v>
      </c>
      <c r="AY199" s="229" t="s">
        <v>145</v>
      </c>
    </row>
    <row r="200" spans="1:65" s="2" customFormat="1" ht="24.2" customHeight="1">
      <c r="A200" s="34"/>
      <c r="B200" s="35"/>
      <c r="C200" s="187" t="s">
        <v>431</v>
      </c>
      <c r="D200" s="187" t="s">
        <v>147</v>
      </c>
      <c r="E200" s="188" t="s">
        <v>1191</v>
      </c>
      <c r="F200" s="189" t="s">
        <v>1192</v>
      </c>
      <c r="G200" s="190" t="s">
        <v>149</v>
      </c>
      <c r="H200" s="191">
        <v>5</v>
      </c>
      <c r="I200" s="192"/>
      <c r="J200" s="193">
        <f>ROUND(I200*H200,2)</f>
        <v>0</v>
      </c>
      <c r="K200" s="194"/>
      <c r="L200" s="195"/>
      <c r="M200" s="196" t="s">
        <v>1</v>
      </c>
      <c r="N200" s="197" t="s">
        <v>40</v>
      </c>
      <c r="O200" s="71"/>
      <c r="P200" s="198">
        <f>O200*H200</f>
        <v>0</v>
      </c>
      <c r="Q200" s="198">
        <v>0</v>
      </c>
      <c r="R200" s="198">
        <f>Q200*H200</f>
        <v>0</v>
      </c>
      <c r="S200" s="198">
        <v>0</v>
      </c>
      <c r="T200" s="199">
        <f>S200*H200</f>
        <v>0</v>
      </c>
      <c r="U200" s="34"/>
      <c r="V200" s="34"/>
      <c r="W200" s="34"/>
      <c r="X200" s="34"/>
      <c r="Y200" s="34"/>
      <c r="Z200" s="34"/>
      <c r="AA200" s="34"/>
      <c r="AB200" s="34"/>
      <c r="AC200" s="34"/>
      <c r="AD200" s="34"/>
      <c r="AE200" s="34"/>
      <c r="AR200" s="200" t="s">
        <v>150</v>
      </c>
      <c r="AT200" s="200" t="s">
        <v>147</v>
      </c>
      <c r="AU200" s="200" t="s">
        <v>85</v>
      </c>
      <c r="AY200" s="17" t="s">
        <v>145</v>
      </c>
      <c r="BE200" s="201">
        <f>IF(N200="základní",J200,0)</f>
        <v>0</v>
      </c>
      <c r="BF200" s="201">
        <f>IF(N200="snížená",J200,0)</f>
        <v>0</v>
      </c>
      <c r="BG200" s="201">
        <f>IF(N200="zákl. přenesená",J200,0)</f>
        <v>0</v>
      </c>
      <c r="BH200" s="201">
        <f>IF(N200="sníž. přenesená",J200,0)</f>
        <v>0</v>
      </c>
      <c r="BI200" s="201">
        <f>IF(N200="nulová",J200,0)</f>
        <v>0</v>
      </c>
      <c r="BJ200" s="17" t="s">
        <v>83</v>
      </c>
      <c r="BK200" s="201">
        <f>ROUND(I200*H200,2)</f>
        <v>0</v>
      </c>
      <c r="BL200" s="17" t="s">
        <v>151</v>
      </c>
      <c r="BM200" s="200" t="s">
        <v>1193</v>
      </c>
    </row>
    <row r="201" spans="1:65" s="12" customFormat="1" ht="22.9" customHeight="1">
      <c r="B201" s="171"/>
      <c r="C201" s="172"/>
      <c r="D201" s="173" t="s">
        <v>74</v>
      </c>
      <c r="E201" s="185" t="s">
        <v>912</v>
      </c>
      <c r="F201" s="185" t="s">
        <v>913</v>
      </c>
      <c r="G201" s="172"/>
      <c r="H201" s="172"/>
      <c r="I201" s="175"/>
      <c r="J201" s="186">
        <f>BK201</f>
        <v>0</v>
      </c>
      <c r="K201" s="172"/>
      <c r="L201" s="177"/>
      <c r="M201" s="178"/>
      <c r="N201" s="179"/>
      <c r="O201" s="179"/>
      <c r="P201" s="180">
        <f>P202</f>
        <v>0</v>
      </c>
      <c r="Q201" s="179"/>
      <c r="R201" s="180">
        <f>R202</f>
        <v>0</v>
      </c>
      <c r="S201" s="179"/>
      <c r="T201" s="181">
        <f>T202</f>
        <v>0</v>
      </c>
      <c r="AR201" s="182" t="s">
        <v>83</v>
      </c>
      <c r="AT201" s="183" t="s">
        <v>74</v>
      </c>
      <c r="AU201" s="183" t="s">
        <v>83</v>
      </c>
      <c r="AY201" s="182" t="s">
        <v>145</v>
      </c>
      <c r="BK201" s="184">
        <f>BK202</f>
        <v>0</v>
      </c>
    </row>
    <row r="202" spans="1:65" s="2" customFormat="1" ht="14.45" customHeight="1">
      <c r="A202" s="34"/>
      <c r="B202" s="35"/>
      <c r="C202" s="241" t="s">
        <v>435</v>
      </c>
      <c r="D202" s="241" t="s">
        <v>218</v>
      </c>
      <c r="E202" s="242" t="s">
        <v>1194</v>
      </c>
      <c r="F202" s="243" t="s">
        <v>1195</v>
      </c>
      <c r="G202" s="244" t="s">
        <v>428</v>
      </c>
      <c r="H202" s="245">
        <v>576.01</v>
      </c>
      <c r="I202" s="246"/>
      <c r="J202" s="247">
        <f>ROUND(I202*H202,2)</f>
        <v>0</v>
      </c>
      <c r="K202" s="248"/>
      <c r="L202" s="39"/>
      <c r="M202" s="251" t="s">
        <v>1</v>
      </c>
      <c r="N202" s="252" t="s">
        <v>40</v>
      </c>
      <c r="O202" s="204"/>
      <c r="P202" s="205">
        <f>O202*H202</f>
        <v>0</v>
      </c>
      <c r="Q202" s="205">
        <v>0</v>
      </c>
      <c r="R202" s="205">
        <f>Q202*H202</f>
        <v>0</v>
      </c>
      <c r="S202" s="205">
        <v>0</v>
      </c>
      <c r="T202" s="206">
        <f>S202*H202</f>
        <v>0</v>
      </c>
      <c r="U202" s="34"/>
      <c r="V202" s="34"/>
      <c r="W202" s="34"/>
      <c r="X202" s="34"/>
      <c r="Y202" s="34"/>
      <c r="Z202" s="34"/>
      <c r="AA202" s="34"/>
      <c r="AB202" s="34"/>
      <c r="AC202" s="34"/>
      <c r="AD202" s="34"/>
      <c r="AE202" s="34"/>
      <c r="AR202" s="200" t="s">
        <v>151</v>
      </c>
      <c r="AT202" s="200" t="s">
        <v>218</v>
      </c>
      <c r="AU202" s="200" t="s">
        <v>85</v>
      </c>
      <c r="AY202" s="17" t="s">
        <v>145</v>
      </c>
      <c r="BE202" s="201">
        <f>IF(N202="základní",J202,0)</f>
        <v>0</v>
      </c>
      <c r="BF202" s="201">
        <f>IF(N202="snížená",J202,0)</f>
        <v>0</v>
      </c>
      <c r="BG202" s="201">
        <f>IF(N202="zákl. přenesená",J202,0)</f>
        <v>0</v>
      </c>
      <c r="BH202" s="201">
        <f>IF(N202="sníž. přenesená",J202,0)</f>
        <v>0</v>
      </c>
      <c r="BI202" s="201">
        <f>IF(N202="nulová",J202,0)</f>
        <v>0</v>
      </c>
      <c r="BJ202" s="17" t="s">
        <v>83</v>
      </c>
      <c r="BK202" s="201">
        <f>ROUND(I202*H202,2)</f>
        <v>0</v>
      </c>
      <c r="BL202" s="17" t="s">
        <v>151</v>
      </c>
      <c r="BM202" s="200" t="s">
        <v>1196</v>
      </c>
    </row>
    <row r="203" spans="1:65" s="2" customFormat="1" ht="6.95" customHeight="1">
      <c r="A203" s="34"/>
      <c r="B203" s="54"/>
      <c r="C203" s="55"/>
      <c r="D203" s="55"/>
      <c r="E203" s="55"/>
      <c r="F203" s="55"/>
      <c r="G203" s="55"/>
      <c r="H203" s="55"/>
      <c r="I203" s="55"/>
      <c r="J203" s="55"/>
      <c r="K203" s="55"/>
      <c r="L203" s="39"/>
      <c r="M203" s="34"/>
      <c r="O203" s="34"/>
      <c r="P203" s="34"/>
      <c r="Q203" s="34"/>
      <c r="R203" s="34"/>
      <c r="S203" s="34"/>
      <c r="T203" s="34"/>
      <c r="U203" s="34"/>
      <c r="V203" s="34"/>
      <c r="W203" s="34"/>
      <c r="X203" s="34"/>
      <c r="Y203" s="34"/>
      <c r="Z203" s="34"/>
      <c r="AA203" s="34"/>
      <c r="AB203" s="34"/>
      <c r="AC203" s="34"/>
      <c r="AD203" s="34"/>
      <c r="AE203" s="34"/>
    </row>
  </sheetData>
  <sheetProtection algorithmName="SHA-512" hashValue="aLtTwb6T5ccjcZaQQlv6W39LJrS8qQGR9U/YN3/nfuKHxZ4qlyoAl23JF4k+MkA8xPv8ZQTPZY0kgoh6TBAJ0Q==" saltValue="wfWSZMn7ASlS458BkE6uFB2nZ8DXT2z2ODqwJUDSM29WcOWORu2s7ezbXskC0QQ7zhKdDrJahSMnSb347t886g==" spinCount="100000" sheet="1" objects="1" scenarios="1" formatColumns="0" formatRows="0" autoFilter="0"/>
  <autoFilter ref="C121:K202"/>
  <mergeCells count="9">
    <mergeCell ref="E87:H87"/>
    <mergeCell ref="E112:H112"/>
    <mergeCell ref="E114:H114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28"/>
  <sheetViews>
    <sheetView showGridLines="0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79"/>
      <c r="M2" s="279"/>
      <c r="N2" s="279"/>
      <c r="O2" s="279"/>
      <c r="P2" s="279"/>
      <c r="Q2" s="279"/>
      <c r="R2" s="279"/>
      <c r="S2" s="279"/>
      <c r="T2" s="279"/>
      <c r="U2" s="279"/>
      <c r="V2" s="279"/>
      <c r="AT2" s="17" t="s">
        <v>97</v>
      </c>
    </row>
    <row r="3" spans="1:46" s="1" customFormat="1" ht="6.95" customHeight="1">
      <c r="B3" s="108"/>
      <c r="C3" s="109"/>
      <c r="D3" s="109"/>
      <c r="E3" s="109"/>
      <c r="F3" s="109"/>
      <c r="G3" s="109"/>
      <c r="H3" s="109"/>
      <c r="I3" s="109"/>
      <c r="J3" s="109"/>
      <c r="K3" s="109"/>
      <c r="L3" s="20"/>
      <c r="AT3" s="17" t="s">
        <v>85</v>
      </c>
    </row>
    <row r="4" spans="1:46" s="1" customFormat="1" ht="24.95" customHeight="1">
      <c r="B4" s="20"/>
      <c r="D4" s="110" t="s">
        <v>119</v>
      </c>
      <c r="L4" s="20"/>
      <c r="M4" s="111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12" t="s">
        <v>16</v>
      </c>
      <c r="L6" s="20"/>
    </row>
    <row r="7" spans="1:46" s="1" customFormat="1" ht="16.5" customHeight="1">
      <c r="B7" s="20"/>
      <c r="E7" s="314" t="str">
        <f>'Rekapitulace stavby'!K6</f>
        <v>Výškovická ul. prostor mezi ul. Svornosti a Čujkovova, Ostrava-Jih</v>
      </c>
      <c r="F7" s="315"/>
      <c r="G7" s="315"/>
      <c r="H7" s="315"/>
      <c r="L7" s="20"/>
    </row>
    <row r="8" spans="1:46" s="2" customFormat="1" ht="12" customHeight="1">
      <c r="A8" s="34"/>
      <c r="B8" s="39"/>
      <c r="C8" s="34"/>
      <c r="D8" s="112" t="s">
        <v>120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316" t="s">
        <v>1197</v>
      </c>
      <c r="F9" s="317"/>
      <c r="G9" s="317"/>
      <c r="H9" s="317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12" t="s">
        <v>18</v>
      </c>
      <c r="E11" s="34"/>
      <c r="F11" s="113" t="s">
        <v>1</v>
      </c>
      <c r="G11" s="34"/>
      <c r="H11" s="34"/>
      <c r="I11" s="112" t="s">
        <v>19</v>
      </c>
      <c r="J11" s="113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12" t="s">
        <v>20</v>
      </c>
      <c r="E12" s="34"/>
      <c r="F12" s="113" t="s">
        <v>21</v>
      </c>
      <c r="G12" s="34"/>
      <c r="H12" s="34"/>
      <c r="I12" s="112" t="s">
        <v>22</v>
      </c>
      <c r="J12" s="114" t="str">
        <f>'Rekapitulace stavby'!AN8</f>
        <v>27. 10. 2021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2" t="s">
        <v>24</v>
      </c>
      <c r="E14" s="34"/>
      <c r="F14" s="34"/>
      <c r="G14" s="34"/>
      <c r="H14" s="34"/>
      <c r="I14" s="112" t="s">
        <v>25</v>
      </c>
      <c r="J14" s="113" t="s">
        <v>1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13" t="s">
        <v>26</v>
      </c>
      <c r="F15" s="34"/>
      <c r="G15" s="34"/>
      <c r="H15" s="34"/>
      <c r="I15" s="112" t="s">
        <v>27</v>
      </c>
      <c r="J15" s="113" t="s">
        <v>1</v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12" t="s">
        <v>28</v>
      </c>
      <c r="E17" s="34"/>
      <c r="F17" s="34"/>
      <c r="G17" s="34"/>
      <c r="H17" s="34"/>
      <c r="I17" s="112" t="s">
        <v>25</v>
      </c>
      <c r="J17" s="30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318" t="str">
        <f>'Rekapitulace stavby'!E14</f>
        <v>Vyplň údaj</v>
      </c>
      <c r="F18" s="319"/>
      <c r="G18" s="319"/>
      <c r="H18" s="319"/>
      <c r="I18" s="112" t="s">
        <v>27</v>
      </c>
      <c r="J18" s="30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12" t="s">
        <v>30</v>
      </c>
      <c r="E20" s="34"/>
      <c r="F20" s="34"/>
      <c r="G20" s="34"/>
      <c r="H20" s="34"/>
      <c r="I20" s="112" t="s">
        <v>25</v>
      </c>
      <c r="J20" s="113" t="s">
        <v>1</v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13" t="s">
        <v>31</v>
      </c>
      <c r="F21" s="34"/>
      <c r="G21" s="34"/>
      <c r="H21" s="34"/>
      <c r="I21" s="112" t="s">
        <v>27</v>
      </c>
      <c r="J21" s="113" t="s">
        <v>1</v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12" t="s">
        <v>33</v>
      </c>
      <c r="E23" s="34"/>
      <c r="F23" s="34"/>
      <c r="G23" s="34"/>
      <c r="H23" s="34"/>
      <c r="I23" s="112" t="s">
        <v>25</v>
      </c>
      <c r="J23" s="113" t="s">
        <v>1</v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13" t="s">
        <v>31</v>
      </c>
      <c r="F24" s="34"/>
      <c r="G24" s="34"/>
      <c r="H24" s="34"/>
      <c r="I24" s="112" t="s">
        <v>27</v>
      </c>
      <c r="J24" s="113" t="s">
        <v>1</v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12" t="s">
        <v>34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15"/>
      <c r="B27" s="116"/>
      <c r="C27" s="115"/>
      <c r="D27" s="115"/>
      <c r="E27" s="320" t="s">
        <v>1</v>
      </c>
      <c r="F27" s="320"/>
      <c r="G27" s="320"/>
      <c r="H27" s="320"/>
      <c r="I27" s="115"/>
      <c r="J27" s="115"/>
      <c r="K27" s="115"/>
      <c r="L27" s="117"/>
      <c r="S27" s="115"/>
      <c r="T27" s="115"/>
      <c r="U27" s="115"/>
      <c r="V27" s="115"/>
      <c r="W27" s="115"/>
      <c r="X27" s="115"/>
      <c r="Y27" s="115"/>
      <c r="Z27" s="115"/>
      <c r="AA27" s="115"/>
      <c r="AB27" s="115"/>
      <c r="AC27" s="115"/>
      <c r="AD27" s="115"/>
      <c r="AE27" s="115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18"/>
      <c r="E29" s="118"/>
      <c r="F29" s="118"/>
      <c r="G29" s="118"/>
      <c r="H29" s="118"/>
      <c r="I29" s="118"/>
      <c r="J29" s="118"/>
      <c r="K29" s="118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19" t="s">
        <v>35</v>
      </c>
      <c r="E30" s="34"/>
      <c r="F30" s="34"/>
      <c r="G30" s="34"/>
      <c r="H30" s="34"/>
      <c r="I30" s="34"/>
      <c r="J30" s="120">
        <f>ROUND(J119,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18"/>
      <c r="E31" s="118"/>
      <c r="F31" s="118"/>
      <c r="G31" s="118"/>
      <c r="H31" s="118"/>
      <c r="I31" s="118"/>
      <c r="J31" s="118"/>
      <c r="K31" s="118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21" t="s">
        <v>37</v>
      </c>
      <c r="G32" s="34"/>
      <c r="H32" s="34"/>
      <c r="I32" s="121" t="s">
        <v>36</v>
      </c>
      <c r="J32" s="121" t="s">
        <v>38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22" t="s">
        <v>39</v>
      </c>
      <c r="E33" s="112" t="s">
        <v>40</v>
      </c>
      <c r="F33" s="123">
        <f>ROUND((SUM(BE119:BE127)),  2)</f>
        <v>0</v>
      </c>
      <c r="G33" s="34"/>
      <c r="H33" s="34"/>
      <c r="I33" s="124">
        <v>0.21</v>
      </c>
      <c r="J33" s="123">
        <f>ROUND(((SUM(BE119:BE127))*I33),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12" t="s">
        <v>41</v>
      </c>
      <c r="F34" s="123">
        <f>ROUND((SUM(BF119:BF127)),  2)</f>
        <v>0</v>
      </c>
      <c r="G34" s="34"/>
      <c r="H34" s="34"/>
      <c r="I34" s="124">
        <v>0.15</v>
      </c>
      <c r="J34" s="123">
        <f>ROUND(((SUM(BF119:BF127))*I34),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12" t="s">
        <v>42</v>
      </c>
      <c r="F35" s="123">
        <f>ROUND((SUM(BG119:BG127)),  2)</f>
        <v>0</v>
      </c>
      <c r="G35" s="34"/>
      <c r="H35" s="34"/>
      <c r="I35" s="124">
        <v>0.21</v>
      </c>
      <c r="J35" s="123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12" t="s">
        <v>43</v>
      </c>
      <c r="F36" s="123">
        <f>ROUND((SUM(BH119:BH127)),  2)</f>
        <v>0</v>
      </c>
      <c r="G36" s="34"/>
      <c r="H36" s="34"/>
      <c r="I36" s="124">
        <v>0.15</v>
      </c>
      <c r="J36" s="123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2" t="s">
        <v>44</v>
      </c>
      <c r="F37" s="123">
        <f>ROUND((SUM(BI119:BI127)),  2)</f>
        <v>0</v>
      </c>
      <c r="G37" s="34"/>
      <c r="H37" s="34"/>
      <c r="I37" s="124">
        <v>0</v>
      </c>
      <c r="J37" s="123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25"/>
      <c r="D39" s="126" t="s">
        <v>45</v>
      </c>
      <c r="E39" s="127"/>
      <c r="F39" s="127"/>
      <c r="G39" s="128" t="s">
        <v>46</v>
      </c>
      <c r="H39" s="129" t="s">
        <v>47</v>
      </c>
      <c r="I39" s="127"/>
      <c r="J39" s="130">
        <f>SUM(J30:J37)</f>
        <v>0</v>
      </c>
      <c r="K39" s="131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1" customFormat="1" ht="14.45" customHeight="1">
      <c r="B41" s="20"/>
      <c r="L41" s="20"/>
    </row>
    <row r="42" spans="1:31" s="1" customFormat="1" ht="14.45" customHeight="1">
      <c r="B42" s="20"/>
      <c r="L42" s="20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51"/>
      <c r="D50" s="132" t="s">
        <v>48</v>
      </c>
      <c r="E50" s="133"/>
      <c r="F50" s="133"/>
      <c r="G50" s="132" t="s">
        <v>49</v>
      </c>
      <c r="H50" s="133"/>
      <c r="I50" s="133"/>
      <c r="J50" s="133"/>
      <c r="K50" s="133"/>
      <c r="L50" s="51"/>
    </row>
    <row r="51" spans="1:31">
      <c r="B51" s="20"/>
      <c r="L51" s="20"/>
    </row>
    <row r="52" spans="1:31">
      <c r="B52" s="20"/>
      <c r="L52" s="20"/>
    </row>
    <row r="53" spans="1:31">
      <c r="B53" s="20"/>
      <c r="L53" s="20"/>
    </row>
    <row r="54" spans="1:31">
      <c r="B54" s="20"/>
      <c r="L54" s="20"/>
    </row>
    <row r="55" spans="1:31">
      <c r="B55" s="20"/>
      <c r="L55" s="20"/>
    </row>
    <row r="56" spans="1:31">
      <c r="B56" s="20"/>
      <c r="L56" s="20"/>
    </row>
    <row r="57" spans="1:31">
      <c r="B57" s="20"/>
      <c r="L57" s="20"/>
    </row>
    <row r="58" spans="1:31">
      <c r="B58" s="20"/>
      <c r="L58" s="20"/>
    </row>
    <row r="59" spans="1:31">
      <c r="B59" s="20"/>
      <c r="L59" s="20"/>
    </row>
    <row r="60" spans="1:31">
      <c r="B60" s="20"/>
      <c r="L60" s="20"/>
    </row>
    <row r="61" spans="1:31" s="2" customFormat="1" ht="12.75">
      <c r="A61" s="34"/>
      <c r="B61" s="39"/>
      <c r="C61" s="34"/>
      <c r="D61" s="134" t="s">
        <v>50</v>
      </c>
      <c r="E61" s="135"/>
      <c r="F61" s="136" t="s">
        <v>51</v>
      </c>
      <c r="G61" s="134" t="s">
        <v>50</v>
      </c>
      <c r="H61" s="135"/>
      <c r="I61" s="135"/>
      <c r="J61" s="137" t="s">
        <v>51</v>
      </c>
      <c r="K61" s="135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>
      <c r="B62" s="20"/>
      <c r="L62" s="20"/>
    </row>
    <row r="63" spans="1:31">
      <c r="B63" s="20"/>
      <c r="L63" s="20"/>
    </row>
    <row r="64" spans="1:31">
      <c r="B64" s="20"/>
      <c r="L64" s="20"/>
    </row>
    <row r="65" spans="1:31" s="2" customFormat="1" ht="12.75">
      <c r="A65" s="34"/>
      <c r="B65" s="39"/>
      <c r="C65" s="34"/>
      <c r="D65" s="132" t="s">
        <v>52</v>
      </c>
      <c r="E65" s="138"/>
      <c r="F65" s="138"/>
      <c r="G65" s="132" t="s">
        <v>53</v>
      </c>
      <c r="H65" s="138"/>
      <c r="I65" s="138"/>
      <c r="J65" s="138"/>
      <c r="K65" s="138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>
      <c r="B66" s="20"/>
      <c r="L66" s="20"/>
    </row>
    <row r="67" spans="1:31">
      <c r="B67" s="20"/>
      <c r="L67" s="20"/>
    </row>
    <row r="68" spans="1:31">
      <c r="B68" s="20"/>
      <c r="L68" s="20"/>
    </row>
    <row r="69" spans="1:31">
      <c r="B69" s="20"/>
      <c r="L69" s="20"/>
    </row>
    <row r="70" spans="1:31">
      <c r="B70" s="20"/>
      <c r="L70" s="20"/>
    </row>
    <row r="71" spans="1:31">
      <c r="B71" s="20"/>
      <c r="L71" s="20"/>
    </row>
    <row r="72" spans="1:31">
      <c r="B72" s="20"/>
      <c r="L72" s="20"/>
    </row>
    <row r="73" spans="1:31">
      <c r="B73" s="20"/>
      <c r="L73" s="20"/>
    </row>
    <row r="74" spans="1:31">
      <c r="B74" s="20"/>
      <c r="L74" s="20"/>
    </row>
    <row r="75" spans="1:31">
      <c r="B75" s="20"/>
      <c r="L75" s="20"/>
    </row>
    <row r="76" spans="1:31" s="2" customFormat="1" ht="12.75">
      <c r="A76" s="34"/>
      <c r="B76" s="39"/>
      <c r="C76" s="34"/>
      <c r="D76" s="134" t="s">
        <v>50</v>
      </c>
      <c r="E76" s="135"/>
      <c r="F76" s="136" t="s">
        <v>51</v>
      </c>
      <c r="G76" s="134" t="s">
        <v>50</v>
      </c>
      <c r="H76" s="135"/>
      <c r="I76" s="135"/>
      <c r="J76" s="137" t="s">
        <v>51</v>
      </c>
      <c r="K76" s="135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39"/>
      <c r="C77" s="140"/>
      <c r="D77" s="140"/>
      <c r="E77" s="140"/>
      <c r="F77" s="140"/>
      <c r="G77" s="140"/>
      <c r="H77" s="140"/>
      <c r="I77" s="140"/>
      <c r="J77" s="140"/>
      <c r="K77" s="140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47" s="2" customFormat="1" ht="6.95" customHeight="1">
      <c r="A81" s="34"/>
      <c r="B81" s="141"/>
      <c r="C81" s="142"/>
      <c r="D81" s="142"/>
      <c r="E81" s="142"/>
      <c r="F81" s="142"/>
      <c r="G81" s="142"/>
      <c r="H81" s="142"/>
      <c r="I81" s="142"/>
      <c r="J81" s="142"/>
      <c r="K81" s="142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4.95" customHeight="1">
      <c r="A82" s="34"/>
      <c r="B82" s="35"/>
      <c r="C82" s="23" t="s">
        <v>122</v>
      </c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16.5" customHeight="1">
      <c r="A85" s="34"/>
      <c r="B85" s="35"/>
      <c r="C85" s="36"/>
      <c r="D85" s="36"/>
      <c r="E85" s="312" t="str">
        <f>E7</f>
        <v>Výškovická ul. prostor mezi ul. Svornosti a Čujkovova, Ostrava-Jih</v>
      </c>
      <c r="F85" s="313"/>
      <c r="G85" s="313"/>
      <c r="H85" s="313"/>
      <c r="I85" s="36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12" customHeight="1">
      <c r="A86" s="34"/>
      <c r="B86" s="35"/>
      <c r="C86" s="29" t="s">
        <v>120</v>
      </c>
      <c r="D86" s="36"/>
      <c r="E86" s="36"/>
      <c r="F86" s="36"/>
      <c r="G86" s="36"/>
      <c r="H86" s="36"/>
      <c r="I86" s="36"/>
      <c r="J86" s="36"/>
      <c r="K86" s="36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16.5" customHeight="1">
      <c r="A87" s="34"/>
      <c r="B87" s="35"/>
      <c r="C87" s="36"/>
      <c r="D87" s="36"/>
      <c r="E87" s="304" t="str">
        <f>E9</f>
        <v>005 - SO 301 ODVODNĚNÍ KOMUNIKACE - neuznatelné</v>
      </c>
      <c r="F87" s="311"/>
      <c r="G87" s="311"/>
      <c r="H87" s="311"/>
      <c r="I87" s="36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12" customHeight="1">
      <c r="A89" s="34"/>
      <c r="B89" s="35"/>
      <c r="C89" s="29" t="s">
        <v>20</v>
      </c>
      <c r="D89" s="36"/>
      <c r="E89" s="36"/>
      <c r="F89" s="27" t="str">
        <f>F12</f>
        <v>ul. Výškovická</v>
      </c>
      <c r="G89" s="36"/>
      <c r="H89" s="36"/>
      <c r="I89" s="29" t="s">
        <v>22</v>
      </c>
      <c r="J89" s="66" t="str">
        <f>IF(J12="","",J12)</f>
        <v>27. 10. 2021</v>
      </c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25.7" customHeight="1">
      <c r="A91" s="34"/>
      <c r="B91" s="35"/>
      <c r="C91" s="29" t="s">
        <v>24</v>
      </c>
      <c r="D91" s="36"/>
      <c r="E91" s="36"/>
      <c r="F91" s="27" t="str">
        <f>E15</f>
        <v>Městský obvod Ostrava – Jih</v>
      </c>
      <c r="G91" s="36"/>
      <c r="H91" s="36"/>
      <c r="I91" s="29" t="s">
        <v>30</v>
      </c>
      <c r="J91" s="32" t="str">
        <f>E21</f>
        <v>Ing. Bc. Roman Fildán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25.7" customHeight="1">
      <c r="A92" s="34"/>
      <c r="B92" s="35"/>
      <c r="C92" s="29" t="s">
        <v>28</v>
      </c>
      <c r="D92" s="36"/>
      <c r="E92" s="36"/>
      <c r="F92" s="27" t="str">
        <f>IF(E18="","",E18)</f>
        <v>Vyplň údaj</v>
      </c>
      <c r="G92" s="36"/>
      <c r="H92" s="36"/>
      <c r="I92" s="29" t="s">
        <v>33</v>
      </c>
      <c r="J92" s="32" t="str">
        <f>E24</f>
        <v>Ing. Bc. Roman Fildán</v>
      </c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35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9.25" customHeight="1">
      <c r="A94" s="34"/>
      <c r="B94" s="35"/>
      <c r="C94" s="143" t="s">
        <v>123</v>
      </c>
      <c r="D94" s="144"/>
      <c r="E94" s="144"/>
      <c r="F94" s="144"/>
      <c r="G94" s="144"/>
      <c r="H94" s="144"/>
      <c r="I94" s="144"/>
      <c r="J94" s="145" t="s">
        <v>124</v>
      </c>
      <c r="K94" s="144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47" s="2" customFormat="1" ht="22.9" customHeight="1">
      <c r="A96" s="34"/>
      <c r="B96" s="35"/>
      <c r="C96" s="146" t="s">
        <v>125</v>
      </c>
      <c r="D96" s="36"/>
      <c r="E96" s="36"/>
      <c r="F96" s="36"/>
      <c r="G96" s="36"/>
      <c r="H96" s="36"/>
      <c r="I96" s="36"/>
      <c r="J96" s="84">
        <f>J119</f>
        <v>0</v>
      </c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7" t="s">
        <v>126</v>
      </c>
    </row>
    <row r="97" spans="1:31" s="9" customFormat="1" ht="24.95" customHeight="1">
      <c r="B97" s="147"/>
      <c r="C97" s="148"/>
      <c r="D97" s="149" t="s">
        <v>127</v>
      </c>
      <c r="E97" s="150"/>
      <c r="F97" s="150"/>
      <c r="G97" s="150"/>
      <c r="H97" s="150"/>
      <c r="I97" s="150"/>
      <c r="J97" s="151">
        <f>J120</f>
        <v>0</v>
      </c>
      <c r="K97" s="148"/>
      <c r="L97" s="152"/>
    </row>
    <row r="98" spans="1:31" s="10" customFormat="1" ht="19.899999999999999" customHeight="1">
      <c r="B98" s="153"/>
      <c r="C98" s="154"/>
      <c r="D98" s="155" t="s">
        <v>285</v>
      </c>
      <c r="E98" s="156"/>
      <c r="F98" s="156"/>
      <c r="G98" s="156"/>
      <c r="H98" s="156"/>
      <c r="I98" s="156"/>
      <c r="J98" s="157">
        <f>J121</f>
        <v>0</v>
      </c>
      <c r="K98" s="154"/>
      <c r="L98" s="158"/>
    </row>
    <row r="99" spans="1:31" s="10" customFormat="1" ht="19.899999999999999" customHeight="1">
      <c r="B99" s="153"/>
      <c r="C99" s="154"/>
      <c r="D99" s="155" t="s">
        <v>288</v>
      </c>
      <c r="E99" s="156"/>
      <c r="F99" s="156"/>
      <c r="G99" s="156"/>
      <c r="H99" s="156"/>
      <c r="I99" s="156"/>
      <c r="J99" s="157">
        <f>J125</f>
        <v>0</v>
      </c>
      <c r="K99" s="154"/>
      <c r="L99" s="158"/>
    </row>
    <row r="100" spans="1:31" s="2" customFormat="1" ht="21.75" customHeight="1">
      <c r="A100" s="34"/>
      <c r="B100" s="35"/>
      <c r="C100" s="36"/>
      <c r="D100" s="36"/>
      <c r="E100" s="36"/>
      <c r="F100" s="36"/>
      <c r="G100" s="36"/>
      <c r="H100" s="36"/>
      <c r="I100" s="36"/>
      <c r="J100" s="36"/>
      <c r="K100" s="36"/>
      <c r="L100" s="51"/>
      <c r="S100" s="34"/>
      <c r="T100" s="34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</row>
    <row r="101" spans="1:31" s="2" customFormat="1" ht="6.95" customHeight="1">
      <c r="A101" s="34"/>
      <c r="B101" s="54"/>
      <c r="C101" s="55"/>
      <c r="D101" s="55"/>
      <c r="E101" s="55"/>
      <c r="F101" s="55"/>
      <c r="G101" s="55"/>
      <c r="H101" s="55"/>
      <c r="I101" s="55"/>
      <c r="J101" s="55"/>
      <c r="K101" s="55"/>
      <c r="L101" s="51"/>
      <c r="S101" s="34"/>
      <c r="T101" s="34"/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</row>
    <row r="105" spans="1:31" s="2" customFormat="1" ht="6.95" customHeight="1">
      <c r="A105" s="34"/>
      <c r="B105" s="56"/>
      <c r="C105" s="57"/>
      <c r="D105" s="57"/>
      <c r="E105" s="57"/>
      <c r="F105" s="57"/>
      <c r="G105" s="57"/>
      <c r="H105" s="57"/>
      <c r="I105" s="57"/>
      <c r="J105" s="57"/>
      <c r="K105" s="57"/>
      <c r="L105" s="51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pans="1:31" s="2" customFormat="1" ht="24.95" customHeight="1">
      <c r="A106" s="34"/>
      <c r="B106" s="35"/>
      <c r="C106" s="23" t="s">
        <v>129</v>
      </c>
      <c r="D106" s="36"/>
      <c r="E106" s="36"/>
      <c r="F106" s="36"/>
      <c r="G106" s="36"/>
      <c r="H106" s="36"/>
      <c r="I106" s="36"/>
      <c r="J106" s="36"/>
      <c r="K106" s="36"/>
      <c r="L106" s="51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pans="1:31" s="2" customFormat="1" ht="6.95" customHeight="1">
      <c r="A107" s="34"/>
      <c r="B107" s="35"/>
      <c r="C107" s="36"/>
      <c r="D107" s="36"/>
      <c r="E107" s="36"/>
      <c r="F107" s="36"/>
      <c r="G107" s="36"/>
      <c r="H107" s="36"/>
      <c r="I107" s="36"/>
      <c r="J107" s="36"/>
      <c r="K107" s="36"/>
      <c r="L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pans="1:31" s="2" customFormat="1" ht="12" customHeight="1">
      <c r="A108" s="34"/>
      <c r="B108" s="35"/>
      <c r="C108" s="29" t="s">
        <v>16</v>
      </c>
      <c r="D108" s="36"/>
      <c r="E108" s="36"/>
      <c r="F108" s="36"/>
      <c r="G108" s="36"/>
      <c r="H108" s="36"/>
      <c r="I108" s="36"/>
      <c r="J108" s="36"/>
      <c r="K108" s="36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pans="1:31" s="2" customFormat="1" ht="16.5" customHeight="1">
      <c r="A109" s="34"/>
      <c r="B109" s="35"/>
      <c r="C109" s="36"/>
      <c r="D109" s="36"/>
      <c r="E109" s="312" t="str">
        <f>E7</f>
        <v>Výškovická ul. prostor mezi ul. Svornosti a Čujkovova, Ostrava-Jih</v>
      </c>
      <c r="F109" s="313"/>
      <c r="G109" s="313"/>
      <c r="H109" s="313"/>
      <c r="I109" s="36"/>
      <c r="J109" s="36"/>
      <c r="K109" s="36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pans="1:31" s="2" customFormat="1" ht="12" customHeight="1">
      <c r="A110" s="34"/>
      <c r="B110" s="35"/>
      <c r="C110" s="29" t="s">
        <v>120</v>
      </c>
      <c r="D110" s="36"/>
      <c r="E110" s="36"/>
      <c r="F110" s="36"/>
      <c r="G110" s="36"/>
      <c r="H110" s="36"/>
      <c r="I110" s="36"/>
      <c r="J110" s="36"/>
      <c r="K110" s="36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31" s="2" customFormat="1" ht="16.5" customHeight="1">
      <c r="A111" s="34"/>
      <c r="B111" s="35"/>
      <c r="C111" s="36"/>
      <c r="D111" s="36"/>
      <c r="E111" s="304" t="str">
        <f>E9</f>
        <v>005 - SO 301 ODVODNĚNÍ KOMUNIKACE - neuznatelné</v>
      </c>
      <c r="F111" s="311"/>
      <c r="G111" s="311"/>
      <c r="H111" s="311"/>
      <c r="I111" s="36"/>
      <c r="J111" s="36"/>
      <c r="K111" s="36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31" s="2" customFormat="1" ht="6.95" customHeight="1">
      <c r="A112" s="34"/>
      <c r="B112" s="35"/>
      <c r="C112" s="36"/>
      <c r="D112" s="36"/>
      <c r="E112" s="36"/>
      <c r="F112" s="36"/>
      <c r="G112" s="36"/>
      <c r="H112" s="36"/>
      <c r="I112" s="36"/>
      <c r="J112" s="36"/>
      <c r="K112" s="36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5" s="2" customFormat="1" ht="12" customHeight="1">
      <c r="A113" s="34"/>
      <c r="B113" s="35"/>
      <c r="C113" s="29" t="s">
        <v>20</v>
      </c>
      <c r="D113" s="36"/>
      <c r="E113" s="36"/>
      <c r="F113" s="27" t="str">
        <f>F12</f>
        <v>ul. Výškovická</v>
      </c>
      <c r="G113" s="36"/>
      <c r="H113" s="36"/>
      <c r="I113" s="29" t="s">
        <v>22</v>
      </c>
      <c r="J113" s="66" t="str">
        <f>IF(J12="","",J12)</f>
        <v>27. 10. 2021</v>
      </c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5" s="2" customFormat="1" ht="6.95" customHeight="1">
      <c r="A114" s="34"/>
      <c r="B114" s="35"/>
      <c r="C114" s="36"/>
      <c r="D114" s="36"/>
      <c r="E114" s="36"/>
      <c r="F114" s="36"/>
      <c r="G114" s="36"/>
      <c r="H114" s="36"/>
      <c r="I114" s="36"/>
      <c r="J114" s="36"/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5" s="2" customFormat="1" ht="25.7" customHeight="1">
      <c r="A115" s="34"/>
      <c r="B115" s="35"/>
      <c r="C115" s="29" t="s">
        <v>24</v>
      </c>
      <c r="D115" s="36"/>
      <c r="E115" s="36"/>
      <c r="F115" s="27" t="str">
        <f>E15</f>
        <v>Městský obvod Ostrava – Jih</v>
      </c>
      <c r="G115" s="36"/>
      <c r="H115" s="36"/>
      <c r="I115" s="29" t="s">
        <v>30</v>
      </c>
      <c r="J115" s="32" t="str">
        <f>E21</f>
        <v>Ing. Bc. Roman Fildán</v>
      </c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5" s="2" customFormat="1" ht="25.7" customHeight="1">
      <c r="A116" s="34"/>
      <c r="B116" s="35"/>
      <c r="C116" s="29" t="s">
        <v>28</v>
      </c>
      <c r="D116" s="36"/>
      <c r="E116" s="36"/>
      <c r="F116" s="27" t="str">
        <f>IF(E18="","",E18)</f>
        <v>Vyplň údaj</v>
      </c>
      <c r="G116" s="36"/>
      <c r="H116" s="36"/>
      <c r="I116" s="29" t="s">
        <v>33</v>
      </c>
      <c r="J116" s="32" t="str">
        <f>E24</f>
        <v>Ing. Bc. Roman Fildán</v>
      </c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5" s="2" customFormat="1" ht="10.35" customHeight="1">
      <c r="A117" s="34"/>
      <c r="B117" s="35"/>
      <c r="C117" s="36"/>
      <c r="D117" s="36"/>
      <c r="E117" s="36"/>
      <c r="F117" s="36"/>
      <c r="G117" s="36"/>
      <c r="H117" s="36"/>
      <c r="I117" s="36"/>
      <c r="J117" s="36"/>
      <c r="K117" s="36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5" s="11" customFormat="1" ht="29.25" customHeight="1">
      <c r="A118" s="159"/>
      <c r="B118" s="160"/>
      <c r="C118" s="161" t="s">
        <v>130</v>
      </c>
      <c r="D118" s="162" t="s">
        <v>60</v>
      </c>
      <c r="E118" s="162" t="s">
        <v>56</v>
      </c>
      <c r="F118" s="162" t="s">
        <v>57</v>
      </c>
      <c r="G118" s="162" t="s">
        <v>131</v>
      </c>
      <c r="H118" s="162" t="s">
        <v>132</v>
      </c>
      <c r="I118" s="162" t="s">
        <v>133</v>
      </c>
      <c r="J118" s="163" t="s">
        <v>124</v>
      </c>
      <c r="K118" s="164" t="s">
        <v>134</v>
      </c>
      <c r="L118" s="165"/>
      <c r="M118" s="75" t="s">
        <v>1</v>
      </c>
      <c r="N118" s="76" t="s">
        <v>39</v>
      </c>
      <c r="O118" s="76" t="s">
        <v>135</v>
      </c>
      <c r="P118" s="76" t="s">
        <v>136</v>
      </c>
      <c r="Q118" s="76" t="s">
        <v>137</v>
      </c>
      <c r="R118" s="76" t="s">
        <v>138</v>
      </c>
      <c r="S118" s="76" t="s">
        <v>139</v>
      </c>
      <c r="T118" s="77" t="s">
        <v>140</v>
      </c>
      <c r="U118" s="159"/>
      <c r="V118" s="159"/>
      <c r="W118" s="159"/>
      <c r="X118" s="159"/>
      <c r="Y118" s="159"/>
      <c r="Z118" s="159"/>
      <c r="AA118" s="159"/>
      <c r="AB118" s="159"/>
      <c r="AC118" s="159"/>
      <c r="AD118" s="159"/>
      <c r="AE118" s="159"/>
    </row>
    <row r="119" spans="1:65" s="2" customFormat="1" ht="22.9" customHeight="1">
      <c r="A119" s="34"/>
      <c r="B119" s="35"/>
      <c r="C119" s="82" t="s">
        <v>141</v>
      </c>
      <c r="D119" s="36"/>
      <c r="E119" s="36"/>
      <c r="F119" s="36"/>
      <c r="G119" s="36"/>
      <c r="H119" s="36"/>
      <c r="I119" s="36"/>
      <c r="J119" s="166">
        <f>BK119</f>
        <v>0</v>
      </c>
      <c r="K119" s="36"/>
      <c r="L119" s="39"/>
      <c r="M119" s="78"/>
      <c r="N119" s="167"/>
      <c r="O119" s="79"/>
      <c r="P119" s="168">
        <f>P120</f>
        <v>0</v>
      </c>
      <c r="Q119" s="79"/>
      <c r="R119" s="168">
        <f>R120</f>
        <v>4.0000000000000002E-4</v>
      </c>
      <c r="S119" s="79"/>
      <c r="T119" s="169">
        <f>T120</f>
        <v>0</v>
      </c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  <c r="AT119" s="17" t="s">
        <v>74</v>
      </c>
      <c r="AU119" s="17" t="s">
        <v>126</v>
      </c>
      <c r="BK119" s="170">
        <f>BK120</f>
        <v>0</v>
      </c>
    </row>
    <row r="120" spans="1:65" s="12" customFormat="1" ht="25.9" customHeight="1">
      <c r="B120" s="171"/>
      <c r="C120" s="172"/>
      <c r="D120" s="173" t="s">
        <v>74</v>
      </c>
      <c r="E120" s="174" t="s">
        <v>142</v>
      </c>
      <c r="F120" s="174" t="s">
        <v>143</v>
      </c>
      <c r="G120" s="172"/>
      <c r="H120" s="172"/>
      <c r="I120" s="175"/>
      <c r="J120" s="176">
        <f>BK120</f>
        <v>0</v>
      </c>
      <c r="K120" s="172"/>
      <c r="L120" s="177"/>
      <c r="M120" s="178"/>
      <c r="N120" s="179"/>
      <c r="O120" s="179"/>
      <c r="P120" s="180">
        <f>P121+P125</f>
        <v>0</v>
      </c>
      <c r="Q120" s="179"/>
      <c r="R120" s="180">
        <f>R121+R125</f>
        <v>4.0000000000000002E-4</v>
      </c>
      <c r="S120" s="179"/>
      <c r="T120" s="181">
        <f>T121+T125</f>
        <v>0</v>
      </c>
      <c r="AR120" s="182" t="s">
        <v>83</v>
      </c>
      <c r="AT120" s="183" t="s">
        <v>74</v>
      </c>
      <c r="AU120" s="183" t="s">
        <v>75</v>
      </c>
      <c r="AY120" s="182" t="s">
        <v>145</v>
      </c>
      <c r="BK120" s="184">
        <f>BK121+BK125</f>
        <v>0</v>
      </c>
    </row>
    <row r="121" spans="1:65" s="12" customFormat="1" ht="22.9" customHeight="1">
      <c r="B121" s="171"/>
      <c r="C121" s="172"/>
      <c r="D121" s="173" t="s">
        <v>74</v>
      </c>
      <c r="E121" s="185" t="s">
        <v>155</v>
      </c>
      <c r="F121" s="185" t="s">
        <v>613</v>
      </c>
      <c r="G121" s="172"/>
      <c r="H121" s="172"/>
      <c r="I121" s="175"/>
      <c r="J121" s="186">
        <f>BK121</f>
        <v>0</v>
      </c>
      <c r="K121" s="172"/>
      <c r="L121" s="177"/>
      <c r="M121" s="178"/>
      <c r="N121" s="179"/>
      <c r="O121" s="179"/>
      <c r="P121" s="180">
        <f>SUM(P122:P124)</f>
        <v>0</v>
      </c>
      <c r="Q121" s="179"/>
      <c r="R121" s="180">
        <f>SUM(R122:R124)</f>
        <v>0</v>
      </c>
      <c r="S121" s="179"/>
      <c r="T121" s="181">
        <f>SUM(T122:T124)</f>
        <v>0</v>
      </c>
      <c r="AR121" s="182" t="s">
        <v>83</v>
      </c>
      <c r="AT121" s="183" t="s">
        <v>74</v>
      </c>
      <c r="AU121" s="183" t="s">
        <v>83</v>
      </c>
      <c r="AY121" s="182" t="s">
        <v>145</v>
      </c>
      <c r="BK121" s="184">
        <f>SUM(BK122:BK124)</f>
        <v>0</v>
      </c>
    </row>
    <row r="122" spans="1:65" s="2" customFormat="1" ht="14.45" customHeight="1">
      <c r="A122" s="34"/>
      <c r="B122" s="35"/>
      <c r="C122" s="241" t="s">
        <v>83</v>
      </c>
      <c r="D122" s="241" t="s">
        <v>218</v>
      </c>
      <c r="E122" s="242" t="s">
        <v>1198</v>
      </c>
      <c r="F122" s="243" t="s">
        <v>1199</v>
      </c>
      <c r="G122" s="244" t="s">
        <v>173</v>
      </c>
      <c r="H122" s="245">
        <v>17.8</v>
      </c>
      <c r="I122" s="246"/>
      <c r="J122" s="247">
        <f>ROUND(I122*H122,2)</f>
        <v>0</v>
      </c>
      <c r="K122" s="248"/>
      <c r="L122" s="39"/>
      <c r="M122" s="249" t="s">
        <v>1</v>
      </c>
      <c r="N122" s="250" t="s">
        <v>40</v>
      </c>
      <c r="O122" s="71"/>
      <c r="P122" s="198">
        <f>O122*H122</f>
        <v>0</v>
      </c>
      <c r="Q122" s="198">
        <v>0</v>
      </c>
      <c r="R122" s="198">
        <f>Q122*H122</f>
        <v>0</v>
      </c>
      <c r="S122" s="198">
        <v>0</v>
      </c>
      <c r="T122" s="199">
        <f>S122*H122</f>
        <v>0</v>
      </c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R122" s="200" t="s">
        <v>151</v>
      </c>
      <c r="AT122" s="200" t="s">
        <v>218</v>
      </c>
      <c r="AU122" s="200" t="s">
        <v>85</v>
      </c>
      <c r="AY122" s="17" t="s">
        <v>145</v>
      </c>
      <c r="BE122" s="201">
        <f>IF(N122="základní",J122,0)</f>
        <v>0</v>
      </c>
      <c r="BF122" s="201">
        <f>IF(N122="snížená",J122,0)</f>
        <v>0</v>
      </c>
      <c r="BG122" s="201">
        <f>IF(N122="zákl. přenesená",J122,0)</f>
        <v>0</v>
      </c>
      <c r="BH122" s="201">
        <f>IF(N122="sníž. přenesená",J122,0)</f>
        <v>0</v>
      </c>
      <c r="BI122" s="201">
        <f>IF(N122="nulová",J122,0)</f>
        <v>0</v>
      </c>
      <c r="BJ122" s="17" t="s">
        <v>83</v>
      </c>
      <c r="BK122" s="201">
        <f>ROUND(I122*H122,2)</f>
        <v>0</v>
      </c>
      <c r="BL122" s="17" t="s">
        <v>151</v>
      </c>
      <c r="BM122" s="200" t="s">
        <v>1200</v>
      </c>
    </row>
    <row r="123" spans="1:65" s="13" customFormat="1">
      <c r="B123" s="208"/>
      <c r="C123" s="209"/>
      <c r="D123" s="210" t="s">
        <v>191</v>
      </c>
      <c r="E123" s="211" t="s">
        <v>1</v>
      </c>
      <c r="F123" s="212" t="s">
        <v>1201</v>
      </c>
      <c r="G123" s="209"/>
      <c r="H123" s="211" t="s">
        <v>1</v>
      </c>
      <c r="I123" s="213"/>
      <c r="J123" s="209"/>
      <c r="K123" s="209"/>
      <c r="L123" s="214"/>
      <c r="M123" s="215"/>
      <c r="N123" s="216"/>
      <c r="O123" s="216"/>
      <c r="P123" s="216"/>
      <c r="Q123" s="216"/>
      <c r="R123" s="216"/>
      <c r="S123" s="216"/>
      <c r="T123" s="217"/>
      <c r="AT123" s="218" t="s">
        <v>191</v>
      </c>
      <c r="AU123" s="218" t="s">
        <v>85</v>
      </c>
      <c r="AV123" s="13" t="s">
        <v>83</v>
      </c>
      <c r="AW123" s="13" t="s">
        <v>32</v>
      </c>
      <c r="AX123" s="13" t="s">
        <v>75</v>
      </c>
      <c r="AY123" s="218" t="s">
        <v>145</v>
      </c>
    </row>
    <row r="124" spans="1:65" s="14" customFormat="1">
      <c r="B124" s="219"/>
      <c r="C124" s="220"/>
      <c r="D124" s="210" t="s">
        <v>191</v>
      </c>
      <c r="E124" s="221" t="s">
        <v>1</v>
      </c>
      <c r="F124" s="222" t="s">
        <v>1202</v>
      </c>
      <c r="G124" s="220"/>
      <c r="H124" s="223">
        <v>17.8</v>
      </c>
      <c r="I124" s="224"/>
      <c r="J124" s="220"/>
      <c r="K124" s="220"/>
      <c r="L124" s="225"/>
      <c r="M124" s="226"/>
      <c r="N124" s="227"/>
      <c r="O124" s="227"/>
      <c r="P124" s="227"/>
      <c r="Q124" s="227"/>
      <c r="R124" s="227"/>
      <c r="S124" s="227"/>
      <c r="T124" s="228"/>
      <c r="AT124" s="229" t="s">
        <v>191</v>
      </c>
      <c r="AU124" s="229" t="s">
        <v>85</v>
      </c>
      <c r="AV124" s="14" t="s">
        <v>85</v>
      </c>
      <c r="AW124" s="14" t="s">
        <v>32</v>
      </c>
      <c r="AX124" s="14" t="s">
        <v>83</v>
      </c>
      <c r="AY124" s="229" t="s">
        <v>145</v>
      </c>
    </row>
    <row r="125" spans="1:65" s="12" customFormat="1" ht="22.9" customHeight="1">
      <c r="B125" s="171"/>
      <c r="C125" s="172"/>
      <c r="D125" s="173" t="s">
        <v>74</v>
      </c>
      <c r="E125" s="185" t="s">
        <v>150</v>
      </c>
      <c r="F125" s="185" t="s">
        <v>732</v>
      </c>
      <c r="G125" s="172"/>
      <c r="H125" s="172"/>
      <c r="I125" s="175"/>
      <c r="J125" s="186">
        <f>BK125</f>
        <v>0</v>
      </c>
      <c r="K125" s="172"/>
      <c r="L125" s="177"/>
      <c r="M125" s="178"/>
      <c r="N125" s="179"/>
      <c r="O125" s="179"/>
      <c r="P125" s="180">
        <f>SUM(P126:P127)</f>
        <v>0</v>
      </c>
      <c r="Q125" s="179"/>
      <c r="R125" s="180">
        <f>SUM(R126:R127)</f>
        <v>4.0000000000000002E-4</v>
      </c>
      <c r="S125" s="179"/>
      <c r="T125" s="181">
        <f>SUM(T126:T127)</f>
        <v>0</v>
      </c>
      <c r="AR125" s="182" t="s">
        <v>83</v>
      </c>
      <c r="AT125" s="183" t="s">
        <v>74</v>
      </c>
      <c r="AU125" s="183" t="s">
        <v>83</v>
      </c>
      <c r="AY125" s="182" t="s">
        <v>145</v>
      </c>
      <c r="BK125" s="184">
        <f>SUM(BK126:BK127)</f>
        <v>0</v>
      </c>
    </row>
    <row r="126" spans="1:65" s="2" customFormat="1" ht="24.2" customHeight="1">
      <c r="A126" s="34"/>
      <c r="B126" s="35"/>
      <c r="C126" s="241" t="s">
        <v>85</v>
      </c>
      <c r="D126" s="241" t="s">
        <v>218</v>
      </c>
      <c r="E126" s="242" t="s">
        <v>1203</v>
      </c>
      <c r="F126" s="243" t="s">
        <v>1204</v>
      </c>
      <c r="G126" s="244" t="s">
        <v>1205</v>
      </c>
      <c r="H126" s="245">
        <v>4</v>
      </c>
      <c r="I126" s="246"/>
      <c r="J126" s="247">
        <f>ROUND(I126*H126,2)</f>
        <v>0</v>
      </c>
      <c r="K126" s="248"/>
      <c r="L126" s="39"/>
      <c r="M126" s="249" t="s">
        <v>1</v>
      </c>
      <c r="N126" s="250" t="s">
        <v>40</v>
      </c>
      <c r="O126" s="71"/>
      <c r="P126" s="198">
        <f>O126*H126</f>
        <v>0</v>
      </c>
      <c r="Q126" s="198">
        <v>1E-4</v>
      </c>
      <c r="R126" s="198">
        <f>Q126*H126</f>
        <v>4.0000000000000002E-4</v>
      </c>
      <c r="S126" s="198">
        <v>0</v>
      </c>
      <c r="T126" s="199">
        <f>S126*H126</f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200" t="s">
        <v>151</v>
      </c>
      <c r="AT126" s="200" t="s">
        <v>218</v>
      </c>
      <c r="AU126" s="200" t="s">
        <v>85</v>
      </c>
      <c r="AY126" s="17" t="s">
        <v>145</v>
      </c>
      <c r="BE126" s="201">
        <f>IF(N126="základní",J126,0)</f>
        <v>0</v>
      </c>
      <c r="BF126" s="201">
        <f>IF(N126="snížená",J126,0)</f>
        <v>0</v>
      </c>
      <c r="BG126" s="201">
        <f>IF(N126="zákl. přenesená",J126,0)</f>
        <v>0</v>
      </c>
      <c r="BH126" s="201">
        <f>IF(N126="sníž. přenesená",J126,0)</f>
        <v>0</v>
      </c>
      <c r="BI126" s="201">
        <f>IF(N126="nulová",J126,0)</f>
        <v>0</v>
      </c>
      <c r="BJ126" s="17" t="s">
        <v>83</v>
      </c>
      <c r="BK126" s="201">
        <f>ROUND(I126*H126,2)</f>
        <v>0</v>
      </c>
      <c r="BL126" s="17" t="s">
        <v>151</v>
      </c>
      <c r="BM126" s="200" t="s">
        <v>1206</v>
      </c>
    </row>
    <row r="127" spans="1:65" s="14" customFormat="1">
      <c r="B127" s="219"/>
      <c r="C127" s="220"/>
      <c r="D127" s="210" t="s">
        <v>191</v>
      </c>
      <c r="E127" s="221" t="s">
        <v>1</v>
      </c>
      <c r="F127" s="222" t="s">
        <v>151</v>
      </c>
      <c r="G127" s="220"/>
      <c r="H127" s="223">
        <v>4</v>
      </c>
      <c r="I127" s="224"/>
      <c r="J127" s="220"/>
      <c r="K127" s="220"/>
      <c r="L127" s="225"/>
      <c r="M127" s="253"/>
      <c r="N127" s="254"/>
      <c r="O127" s="254"/>
      <c r="P127" s="254"/>
      <c r="Q127" s="254"/>
      <c r="R127" s="254"/>
      <c r="S127" s="254"/>
      <c r="T127" s="255"/>
      <c r="AT127" s="229" t="s">
        <v>191</v>
      </c>
      <c r="AU127" s="229" t="s">
        <v>85</v>
      </c>
      <c r="AV127" s="14" t="s">
        <v>85</v>
      </c>
      <c r="AW127" s="14" t="s">
        <v>32</v>
      </c>
      <c r="AX127" s="14" t="s">
        <v>83</v>
      </c>
      <c r="AY127" s="229" t="s">
        <v>145</v>
      </c>
    </row>
    <row r="128" spans="1:65" s="2" customFormat="1" ht="6.95" customHeight="1">
      <c r="A128" s="34"/>
      <c r="B128" s="54"/>
      <c r="C128" s="55"/>
      <c r="D128" s="55"/>
      <c r="E128" s="55"/>
      <c r="F128" s="55"/>
      <c r="G128" s="55"/>
      <c r="H128" s="55"/>
      <c r="I128" s="55"/>
      <c r="J128" s="55"/>
      <c r="K128" s="55"/>
      <c r="L128" s="39"/>
      <c r="M128" s="34"/>
      <c r="O128" s="34"/>
      <c r="P128" s="34"/>
      <c r="Q128" s="34"/>
      <c r="R128" s="34"/>
      <c r="S128" s="34"/>
      <c r="T128" s="34"/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</row>
  </sheetData>
  <sheetProtection algorithmName="SHA-512" hashValue="THr/3dfc+KnWUvXqoAhzKlVEEAguHk/P52vtcqZ0DQnYy05igLIgpC2k0HYWao0sFv/alMW3WTMnxvZ5x169Xg==" saltValue="MvMnPxRbOlsbmUXA0PRU241Q+7MCf4wrg3m7/Vg5+3B60TyOIV6Ct+aH49Rb0EEzh8ICVH2wGWoT4OA1dvNJCQ==" spinCount="100000" sheet="1" objects="1" scenarios="1" formatColumns="0" formatRows="0" autoFilter="0"/>
  <autoFilter ref="C118:K127"/>
  <mergeCells count="9">
    <mergeCell ref="E87:H87"/>
    <mergeCell ref="E109:H109"/>
    <mergeCell ref="E111:H11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330"/>
  <sheetViews>
    <sheetView showGridLines="0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56" s="1" customFormat="1" ht="36.950000000000003" customHeight="1">
      <c r="L2" s="279"/>
      <c r="M2" s="279"/>
      <c r="N2" s="279"/>
      <c r="O2" s="279"/>
      <c r="P2" s="279"/>
      <c r="Q2" s="279"/>
      <c r="R2" s="279"/>
      <c r="S2" s="279"/>
      <c r="T2" s="279"/>
      <c r="U2" s="279"/>
      <c r="V2" s="279"/>
      <c r="AT2" s="17" t="s">
        <v>100</v>
      </c>
      <c r="AZ2" s="207" t="s">
        <v>1058</v>
      </c>
      <c r="BA2" s="207" t="s">
        <v>1058</v>
      </c>
      <c r="BB2" s="207" t="s">
        <v>241</v>
      </c>
      <c r="BC2" s="207" t="s">
        <v>1207</v>
      </c>
      <c r="BD2" s="207" t="s">
        <v>85</v>
      </c>
    </row>
    <row r="3" spans="1:56" s="1" customFormat="1" ht="6.95" customHeight="1">
      <c r="B3" s="108"/>
      <c r="C3" s="109"/>
      <c r="D3" s="109"/>
      <c r="E3" s="109"/>
      <c r="F3" s="109"/>
      <c r="G3" s="109"/>
      <c r="H3" s="109"/>
      <c r="I3" s="109"/>
      <c r="J3" s="109"/>
      <c r="K3" s="109"/>
      <c r="L3" s="20"/>
      <c r="AT3" s="17" t="s">
        <v>85</v>
      </c>
      <c r="AZ3" s="207" t="s">
        <v>1208</v>
      </c>
      <c r="BA3" s="207" t="s">
        <v>1208</v>
      </c>
      <c r="BB3" s="207" t="s">
        <v>241</v>
      </c>
      <c r="BC3" s="207" t="s">
        <v>1209</v>
      </c>
      <c r="BD3" s="207" t="s">
        <v>85</v>
      </c>
    </row>
    <row r="4" spans="1:56" s="1" customFormat="1" ht="24.95" customHeight="1">
      <c r="B4" s="20"/>
      <c r="D4" s="110" t="s">
        <v>119</v>
      </c>
      <c r="L4" s="20"/>
      <c r="M4" s="111" t="s">
        <v>10</v>
      </c>
      <c r="AT4" s="17" t="s">
        <v>4</v>
      </c>
      <c r="AZ4" s="207" t="s">
        <v>1060</v>
      </c>
      <c r="BA4" s="207" t="s">
        <v>1060</v>
      </c>
      <c r="BB4" s="207" t="s">
        <v>241</v>
      </c>
      <c r="BC4" s="207" t="s">
        <v>1210</v>
      </c>
      <c r="BD4" s="207" t="s">
        <v>85</v>
      </c>
    </row>
    <row r="5" spans="1:56" s="1" customFormat="1" ht="6.95" customHeight="1">
      <c r="B5" s="20"/>
      <c r="L5" s="20"/>
      <c r="AZ5" s="207" t="s">
        <v>1062</v>
      </c>
      <c r="BA5" s="207" t="s">
        <v>1062</v>
      </c>
      <c r="BB5" s="207" t="s">
        <v>232</v>
      </c>
      <c r="BC5" s="207" t="s">
        <v>1211</v>
      </c>
      <c r="BD5" s="207" t="s">
        <v>85</v>
      </c>
    </row>
    <row r="6" spans="1:56" s="1" customFormat="1" ht="12" customHeight="1">
      <c r="B6" s="20"/>
      <c r="D6" s="112" t="s">
        <v>16</v>
      </c>
      <c r="L6" s="20"/>
      <c r="AZ6" s="207" t="s">
        <v>1064</v>
      </c>
      <c r="BA6" s="207" t="s">
        <v>1064</v>
      </c>
      <c r="BB6" s="207" t="s">
        <v>232</v>
      </c>
      <c r="BC6" s="207" t="s">
        <v>1212</v>
      </c>
      <c r="BD6" s="207" t="s">
        <v>85</v>
      </c>
    </row>
    <row r="7" spans="1:56" s="1" customFormat="1" ht="16.5" customHeight="1">
      <c r="B7" s="20"/>
      <c r="E7" s="314" t="str">
        <f>'Rekapitulace stavby'!K6</f>
        <v>Výškovická ul. prostor mezi ul. Svornosti a Čujkovova, Ostrava-Jih</v>
      </c>
      <c r="F7" s="315"/>
      <c r="G7" s="315"/>
      <c r="H7" s="315"/>
      <c r="L7" s="20"/>
      <c r="AZ7" s="207" t="s">
        <v>264</v>
      </c>
      <c r="BA7" s="207" t="s">
        <v>264</v>
      </c>
      <c r="BB7" s="207" t="s">
        <v>241</v>
      </c>
      <c r="BC7" s="207" t="s">
        <v>1213</v>
      </c>
      <c r="BD7" s="207" t="s">
        <v>85</v>
      </c>
    </row>
    <row r="8" spans="1:56" s="2" customFormat="1" ht="12" customHeight="1">
      <c r="A8" s="34"/>
      <c r="B8" s="39"/>
      <c r="C8" s="34"/>
      <c r="D8" s="112" t="s">
        <v>120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  <c r="AZ8" s="207" t="s">
        <v>1067</v>
      </c>
      <c r="BA8" s="207" t="s">
        <v>1067</v>
      </c>
      <c r="BB8" s="207" t="s">
        <v>241</v>
      </c>
      <c r="BC8" s="207" t="s">
        <v>1214</v>
      </c>
      <c r="BD8" s="207" t="s">
        <v>85</v>
      </c>
    </row>
    <row r="9" spans="1:56" s="2" customFormat="1" ht="24.75" customHeight="1">
      <c r="A9" s="34"/>
      <c r="B9" s="39"/>
      <c r="C9" s="34"/>
      <c r="D9" s="34"/>
      <c r="E9" s="316" t="s">
        <v>1215</v>
      </c>
      <c r="F9" s="317"/>
      <c r="G9" s="317"/>
      <c r="H9" s="317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  <c r="AZ9" s="207" t="s">
        <v>262</v>
      </c>
      <c r="BA9" s="207" t="s">
        <v>262</v>
      </c>
      <c r="BB9" s="207" t="s">
        <v>241</v>
      </c>
      <c r="BC9" s="207" t="s">
        <v>1216</v>
      </c>
      <c r="BD9" s="207" t="s">
        <v>85</v>
      </c>
    </row>
    <row r="10" spans="1:56" s="2" customFormat="1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  <c r="AZ10" s="207" t="s">
        <v>1071</v>
      </c>
      <c r="BA10" s="207" t="s">
        <v>1071</v>
      </c>
      <c r="BB10" s="207" t="s">
        <v>241</v>
      </c>
      <c r="BC10" s="207" t="s">
        <v>1217</v>
      </c>
      <c r="BD10" s="207" t="s">
        <v>85</v>
      </c>
    </row>
    <row r="11" spans="1:56" s="2" customFormat="1" ht="12" customHeight="1">
      <c r="A11" s="34"/>
      <c r="B11" s="39"/>
      <c r="C11" s="34"/>
      <c r="D11" s="112" t="s">
        <v>18</v>
      </c>
      <c r="E11" s="34"/>
      <c r="F11" s="113" t="s">
        <v>1</v>
      </c>
      <c r="G11" s="34"/>
      <c r="H11" s="34"/>
      <c r="I11" s="112" t="s">
        <v>19</v>
      </c>
      <c r="J11" s="113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  <c r="AZ11" s="207" t="s">
        <v>1073</v>
      </c>
      <c r="BA11" s="207" t="s">
        <v>1073</v>
      </c>
      <c r="BB11" s="207" t="s">
        <v>173</v>
      </c>
      <c r="BC11" s="207" t="s">
        <v>1218</v>
      </c>
      <c r="BD11" s="207" t="s">
        <v>85</v>
      </c>
    </row>
    <row r="12" spans="1:56" s="2" customFormat="1" ht="12" customHeight="1">
      <c r="A12" s="34"/>
      <c r="B12" s="39"/>
      <c r="C12" s="34"/>
      <c r="D12" s="112" t="s">
        <v>20</v>
      </c>
      <c r="E12" s="34"/>
      <c r="F12" s="113" t="s">
        <v>21</v>
      </c>
      <c r="G12" s="34"/>
      <c r="H12" s="34"/>
      <c r="I12" s="112" t="s">
        <v>22</v>
      </c>
      <c r="J12" s="114" t="str">
        <f>'Rekapitulace stavby'!AN8</f>
        <v>27. 10. 2021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  <c r="AZ12" s="207" t="s">
        <v>1219</v>
      </c>
      <c r="BA12" s="207" t="s">
        <v>1219</v>
      </c>
      <c r="BB12" s="207" t="s">
        <v>173</v>
      </c>
      <c r="BC12" s="207" t="s">
        <v>1220</v>
      </c>
      <c r="BD12" s="207" t="s">
        <v>85</v>
      </c>
    </row>
    <row r="13" spans="1:5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  <c r="AZ13" s="207" t="s">
        <v>1075</v>
      </c>
      <c r="BA13" s="207" t="s">
        <v>1075</v>
      </c>
      <c r="BB13" s="207" t="s">
        <v>428</v>
      </c>
      <c r="BC13" s="207" t="s">
        <v>1221</v>
      </c>
      <c r="BD13" s="207" t="s">
        <v>85</v>
      </c>
    </row>
    <row r="14" spans="1:56" s="2" customFormat="1" ht="12" customHeight="1">
      <c r="A14" s="34"/>
      <c r="B14" s="39"/>
      <c r="C14" s="34"/>
      <c r="D14" s="112" t="s">
        <v>24</v>
      </c>
      <c r="E14" s="34"/>
      <c r="F14" s="34"/>
      <c r="G14" s="34"/>
      <c r="H14" s="34"/>
      <c r="I14" s="112" t="s">
        <v>25</v>
      </c>
      <c r="J14" s="113" t="s">
        <v>1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Z14" s="207" t="s">
        <v>275</v>
      </c>
      <c r="BA14" s="207" t="s">
        <v>275</v>
      </c>
      <c r="BB14" s="207" t="s">
        <v>232</v>
      </c>
      <c r="BC14" s="207" t="s">
        <v>1222</v>
      </c>
      <c r="BD14" s="207" t="s">
        <v>85</v>
      </c>
    </row>
    <row r="15" spans="1:56" s="2" customFormat="1" ht="18" customHeight="1">
      <c r="A15" s="34"/>
      <c r="B15" s="39"/>
      <c r="C15" s="34"/>
      <c r="D15" s="34"/>
      <c r="E15" s="113" t="s">
        <v>26</v>
      </c>
      <c r="F15" s="34"/>
      <c r="G15" s="34"/>
      <c r="H15" s="34"/>
      <c r="I15" s="112" t="s">
        <v>27</v>
      </c>
      <c r="J15" s="113" t="s">
        <v>1</v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  <c r="AZ15" s="207" t="s">
        <v>1223</v>
      </c>
      <c r="BA15" s="207" t="s">
        <v>1223</v>
      </c>
      <c r="BB15" s="207" t="s">
        <v>173</v>
      </c>
      <c r="BC15" s="207" t="s">
        <v>1224</v>
      </c>
      <c r="BD15" s="207" t="s">
        <v>85</v>
      </c>
    </row>
    <row r="16" spans="1:5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  <c r="AZ16" s="207" t="s">
        <v>1225</v>
      </c>
      <c r="BA16" s="207" t="s">
        <v>1225</v>
      </c>
      <c r="BB16" s="207" t="s">
        <v>173</v>
      </c>
      <c r="BC16" s="207" t="s">
        <v>1226</v>
      </c>
      <c r="BD16" s="207" t="s">
        <v>85</v>
      </c>
    </row>
    <row r="17" spans="1:56" s="2" customFormat="1" ht="12" customHeight="1">
      <c r="A17" s="34"/>
      <c r="B17" s="39"/>
      <c r="C17" s="34"/>
      <c r="D17" s="112" t="s">
        <v>28</v>
      </c>
      <c r="E17" s="34"/>
      <c r="F17" s="34"/>
      <c r="G17" s="34"/>
      <c r="H17" s="34"/>
      <c r="I17" s="112" t="s">
        <v>25</v>
      </c>
      <c r="J17" s="30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  <c r="AZ17" s="207" t="s">
        <v>1227</v>
      </c>
      <c r="BA17" s="207" t="s">
        <v>1227</v>
      </c>
      <c r="BB17" s="207" t="s">
        <v>173</v>
      </c>
      <c r="BC17" s="207" t="s">
        <v>376</v>
      </c>
      <c r="BD17" s="207" t="s">
        <v>85</v>
      </c>
    </row>
    <row r="18" spans="1:56" s="2" customFormat="1" ht="18" customHeight="1">
      <c r="A18" s="34"/>
      <c r="B18" s="39"/>
      <c r="C18" s="34"/>
      <c r="D18" s="34"/>
      <c r="E18" s="318" t="str">
        <f>'Rekapitulace stavby'!E14</f>
        <v>Vyplň údaj</v>
      </c>
      <c r="F18" s="319"/>
      <c r="G18" s="319"/>
      <c r="H18" s="319"/>
      <c r="I18" s="112" t="s">
        <v>27</v>
      </c>
      <c r="J18" s="30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  <c r="AZ18" s="207" t="s">
        <v>1228</v>
      </c>
      <c r="BA18" s="207" t="s">
        <v>1228</v>
      </c>
      <c r="BB18" s="207" t="s">
        <v>173</v>
      </c>
      <c r="BC18" s="207" t="s">
        <v>674</v>
      </c>
      <c r="BD18" s="207" t="s">
        <v>85</v>
      </c>
    </row>
    <row r="19" spans="1:56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  <c r="AZ19" s="207" t="s">
        <v>1229</v>
      </c>
      <c r="BA19" s="207" t="s">
        <v>1229</v>
      </c>
      <c r="BB19" s="207" t="s">
        <v>173</v>
      </c>
      <c r="BC19" s="207" t="s">
        <v>777</v>
      </c>
      <c r="BD19" s="207" t="s">
        <v>85</v>
      </c>
    </row>
    <row r="20" spans="1:56" s="2" customFormat="1" ht="12" customHeight="1">
      <c r="A20" s="34"/>
      <c r="B20" s="39"/>
      <c r="C20" s="34"/>
      <c r="D20" s="112" t="s">
        <v>30</v>
      </c>
      <c r="E20" s="34"/>
      <c r="F20" s="34"/>
      <c r="G20" s="34"/>
      <c r="H20" s="34"/>
      <c r="I20" s="112" t="s">
        <v>25</v>
      </c>
      <c r="J20" s="113" t="s">
        <v>1</v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56" s="2" customFormat="1" ht="18" customHeight="1">
      <c r="A21" s="34"/>
      <c r="B21" s="39"/>
      <c r="C21" s="34"/>
      <c r="D21" s="34"/>
      <c r="E21" s="113" t="s">
        <v>31</v>
      </c>
      <c r="F21" s="34"/>
      <c r="G21" s="34"/>
      <c r="H21" s="34"/>
      <c r="I21" s="112" t="s">
        <v>27</v>
      </c>
      <c r="J21" s="113" t="s">
        <v>1</v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56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56" s="2" customFormat="1" ht="12" customHeight="1">
      <c r="A23" s="34"/>
      <c r="B23" s="39"/>
      <c r="C23" s="34"/>
      <c r="D23" s="112" t="s">
        <v>33</v>
      </c>
      <c r="E23" s="34"/>
      <c r="F23" s="34"/>
      <c r="G23" s="34"/>
      <c r="H23" s="34"/>
      <c r="I23" s="112" t="s">
        <v>25</v>
      </c>
      <c r="J23" s="113" t="s">
        <v>1</v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56" s="2" customFormat="1" ht="18" customHeight="1">
      <c r="A24" s="34"/>
      <c r="B24" s="39"/>
      <c r="C24" s="34"/>
      <c r="D24" s="34"/>
      <c r="E24" s="113" t="s">
        <v>31</v>
      </c>
      <c r="F24" s="34"/>
      <c r="G24" s="34"/>
      <c r="H24" s="34"/>
      <c r="I24" s="112" t="s">
        <v>27</v>
      </c>
      <c r="J24" s="113" t="s">
        <v>1</v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56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56" s="2" customFormat="1" ht="12" customHeight="1">
      <c r="A26" s="34"/>
      <c r="B26" s="39"/>
      <c r="C26" s="34"/>
      <c r="D26" s="112" t="s">
        <v>34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56" s="8" customFormat="1" ht="16.5" customHeight="1">
      <c r="A27" s="115"/>
      <c r="B27" s="116"/>
      <c r="C27" s="115"/>
      <c r="D27" s="115"/>
      <c r="E27" s="320" t="s">
        <v>1</v>
      </c>
      <c r="F27" s="320"/>
      <c r="G27" s="320"/>
      <c r="H27" s="320"/>
      <c r="I27" s="115"/>
      <c r="J27" s="115"/>
      <c r="K27" s="115"/>
      <c r="L27" s="117"/>
      <c r="S27" s="115"/>
      <c r="T27" s="115"/>
      <c r="U27" s="115"/>
      <c r="V27" s="115"/>
      <c r="W27" s="115"/>
      <c r="X27" s="115"/>
      <c r="Y27" s="115"/>
      <c r="Z27" s="115"/>
      <c r="AA27" s="115"/>
      <c r="AB27" s="115"/>
      <c r="AC27" s="115"/>
      <c r="AD27" s="115"/>
      <c r="AE27" s="115"/>
    </row>
    <row r="28" spans="1:56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56" s="2" customFormat="1" ht="6.95" customHeight="1">
      <c r="A29" s="34"/>
      <c r="B29" s="39"/>
      <c r="C29" s="34"/>
      <c r="D29" s="118"/>
      <c r="E29" s="118"/>
      <c r="F29" s="118"/>
      <c r="G29" s="118"/>
      <c r="H29" s="118"/>
      <c r="I29" s="118"/>
      <c r="J29" s="118"/>
      <c r="K29" s="118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56" s="2" customFormat="1" ht="25.35" customHeight="1">
      <c r="A30" s="34"/>
      <c r="B30" s="39"/>
      <c r="C30" s="34"/>
      <c r="D30" s="119" t="s">
        <v>35</v>
      </c>
      <c r="E30" s="34"/>
      <c r="F30" s="34"/>
      <c r="G30" s="34"/>
      <c r="H30" s="34"/>
      <c r="I30" s="34"/>
      <c r="J30" s="120">
        <f>ROUND(J129,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56" s="2" customFormat="1" ht="6.95" customHeight="1">
      <c r="A31" s="34"/>
      <c r="B31" s="39"/>
      <c r="C31" s="34"/>
      <c r="D31" s="118"/>
      <c r="E31" s="118"/>
      <c r="F31" s="118"/>
      <c r="G31" s="118"/>
      <c r="H31" s="118"/>
      <c r="I31" s="118"/>
      <c r="J31" s="118"/>
      <c r="K31" s="118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56" s="2" customFormat="1" ht="14.45" customHeight="1">
      <c r="A32" s="34"/>
      <c r="B32" s="39"/>
      <c r="C32" s="34"/>
      <c r="D32" s="34"/>
      <c r="E32" s="34"/>
      <c r="F32" s="121" t="s">
        <v>37</v>
      </c>
      <c r="G32" s="34"/>
      <c r="H32" s="34"/>
      <c r="I32" s="121" t="s">
        <v>36</v>
      </c>
      <c r="J32" s="121" t="s">
        <v>38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22" t="s">
        <v>39</v>
      </c>
      <c r="E33" s="112" t="s">
        <v>40</v>
      </c>
      <c r="F33" s="123">
        <f>ROUND((SUM(BE129:BE329)),  2)</f>
        <v>0</v>
      </c>
      <c r="G33" s="34"/>
      <c r="H33" s="34"/>
      <c r="I33" s="124">
        <v>0.21</v>
      </c>
      <c r="J33" s="123">
        <f>ROUND(((SUM(BE129:BE329))*I33),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12" t="s">
        <v>41</v>
      </c>
      <c r="F34" s="123">
        <f>ROUND((SUM(BF129:BF329)),  2)</f>
        <v>0</v>
      </c>
      <c r="G34" s="34"/>
      <c r="H34" s="34"/>
      <c r="I34" s="124">
        <v>0.15</v>
      </c>
      <c r="J34" s="123">
        <f>ROUND(((SUM(BF129:BF329))*I34),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12" t="s">
        <v>42</v>
      </c>
      <c r="F35" s="123">
        <f>ROUND((SUM(BG129:BG329)),  2)</f>
        <v>0</v>
      </c>
      <c r="G35" s="34"/>
      <c r="H35" s="34"/>
      <c r="I35" s="124">
        <v>0.21</v>
      </c>
      <c r="J35" s="123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12" t="s">
        <v>43</v>
      </c>
      <c r="F36" s="123">
        <f>ROUND((SUM(BH129:BH329)),  2)</f>
        <v>0</v>
      </c>
      <c r="G36" s="34"/>
      <c r="H36" s="34"/>
      <c r="I36" s="124">
        <v>0.15</v>
      </c>
      <c r="J36" s="123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2" t="s">
        <v>44</v>
      </c>
      <c r="F37" s="123">
        <f>ROUND((SUM(BI129:BI329)),  2)</f>
        <v>0</v>
      </c>
      <c r="G37" s="34"/>
      <c r="H37" s="34"/>
      <c r="I37" s="124">
        <v>0</v>
      </c>
      <c r="J37" s="123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25"/>
      <c r="D39" s="126" t="s">
        <v>45</v>
      </c>
      <c r="E39" s="127"/>
      <c r="F39" s="127"/>
      <c r="G39" s="128" t="s">
        <v>46</v>
      </c>
      <c r="H39" s="129" t="s">
        <v>47</v>
      </c>
      <c r="I39" s="127"/>
      <c r="J39" s="130">
        <f>SUM(J30:J37)</f>
        <v>0</v>
      </c>
      <c r="K39" s="131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1" customFormat="1" ht="14.45" customHeight="1">
      <c r="B41" s="20"/>
      <c r="L41" s="20"/>
    </row>
    <row r="42" spans="1:31" s="1" customFormat="1" ht="14.45" customHeight="1">
      <c r="B42" s="20"/>
      <c r="L42" s="20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51"/>
      <c r="D50" s="132" t="s">
        <v>48</v>
      </c>
      <c r="E50" s="133"/>
      <c r="F50" s="133"/>
      <c r="G50" s="132" t="s">
        <v>49</v>
      </c>
      <c r="H50" s="133"/>
      <c r="I50" s="133"/>
      <c r="J50" s="133"/>
      <c r="K50" s="133"/>
      <c r="L50" s="51"/>
    </row>
    <row r="51" spans="1:31">
      <c r="B51" s="20"/>
      <c r="L51" s="20"/>
    </row>
    <row r="52" spans="1:31">
      <c r="B52" s="20"/>
      <c r="L52" s="20"/>
    </row>
    <row r="53" spans="1:31">
      <c r="B53" s="20"/>
      <c r="L53" s="20"/>
    </row>
    <row r="54" spans="1:31">
      <c r="B54" s="20"/>
      <c r="L54" s="20"/>
    </row>
    <row r="55" spans="1:31">
      <c r="B55" s="20"/>
      <c r="L55" s="20"/>
    </row>
    <row r="56" spans="1:31">
      <c r="B56" s="20"/>
      <c r="L56" s="20"/>
    </row>
    <row r="57" spans="1:31">
      <c r="B57" s="20"/>
      <c r="L57" s="20"/>
    </row>
    <row r="58" spans="1:31">
      <c r="B58" s="20"/>
      <c r="L58" s="20"/>
    </row>
    <row r="59" spans="1:31">
      <c r="B59" s="20"/>
      <c r="L59" s="20"/>
    </row>
    <row r="60" spans="1:31">
      <c r="B60" s="20"/>
      <c r="L60" s="20"/>
    </row>
    <row r="61" spans="1:31" s="2" customFormat="1" ht="12.75">
      <c r="A61" s="34"/>
      <c r="B61" s="39"/>
      <c r="C61" s="34"/>
      <c r="D61" s="134" t="s">
        <v>50</v>
      </c>
      <c r="E61" s="135"/>
      <c r="F61" s="136" t="s">
        <v>51</v>
      </c>
      <c r="G61" s="134" t="s">
        <v>50</v>
      </c>
      <c r="H61" s="135"/>
      <c r="I61" s="135"/>
      <c r="J61" s="137" t="s">
        <v>51</v>
      </c>
      <c r="K61" s="135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>
      <c r="B62" s="20"/>
      <c r="L62" s="20"/>
    </row>
    <row r="63" spans="1:31">
      <c r="B63" s="20"/>
      <c r="L63" s="20"/>
    </row>
    <row r="64" spans="1:31">
      <c r="B64" s="20"/>
      <c r="L64" s="20"/>
    </row>
    <row r="65" spans="1:31" s="2" customFormat="1" ht="12.75">
      <c r="A65" s="34"/>
      <c r="B65" s="39"/>
      <c r="C65" s="34"/>
      <c r="D65" s="132" t="s">
        <v>52</v>
      </c>
      <c r="E65" s="138"/>
      <c r="F65" s="138"/>
      <c r="G65" s="132" t="s">
        <v>53</v>
      </c>
      <c r="H65" s="138"/>
      <c r="I65" s="138"/>
      <c r="J65" s="138"/>
      <c r="K65" s="138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>
      <c r="B66" s="20"/>
      <c r="L66" s="20"/>
    </row>
    <row r="67" spans="1:31">
      <c r="B67" s="20"/>
      <c r="L67" s="20"/>
    </row>
    <row r="68" spans="1:31">
      <c r="B68" s="20"/>
      <c r="L68" s="20"/>
    </row>
    <row r="69" spans="1:31">
      <c r="B69" s="20"/>
      <c r="L69" s="20"/>
    </row>
    <row r="70" spans="1:31">
      <c r="B70" s="20"/>
      <c r="L70" s="20"/>
    </row>
    <row r="71" spans="1:31">
      <c r="B71" s="20"/>
      <c r="L71" s="20"/>
    </row>
    <row r="72" spans="1:31">
      <c r="B72" s="20"/>
      <c r="L72" s="20"/>
    </row>
    <row r="73" spans="1:31">
      <c r="B73" s="20"/>
      <c r="L73" s="20"/>
    </row>
    <row r="74" spans="1:31">
      <c r="B74" s="20"/>
      <c r="L74" s="20"/>
    </row>
    <row r="75" spans="1:31">
      <c r="B75" s="20"/>
      <c r="L75" s="20"/>
    </row>
    <row r="76" spans="1:31" s="2" customFormat="1" ht="12.75">
      <c r="A76" s="34"/>
      <c r="B76" s="39"/>
      <c r="C76" s="34"/>
      <c r="D76" s="134" t="s">
        <v>50</v>
      </c>
      <c r="E76" s="135"/>
      <c r="F76" s="136" t="s">
        <v>51</v>
      </c>
      <c r="G76" s="134" t="s">
        <v>50</v>
      </c>
      <c r="H76" s="135"/>
      <c r="I76" s="135"/>
      <c r="J76" s="137" t="s">
        <v>51</v>
      </c>
      <c r="K76" s="135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39"/>
      <c r="C77" s="140"/>
      <c r="D77" s="140"/>
      <c r="E77" s="140"/>
      <c r="F77" s="140"/>
      <c r="G77" s="140"/>
      <c r="H77" s="140"/>
      <c r="I77" s="140"/>
      <c r="J77" s="140"/>
      <c r="K77" s="140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47" s="2" customFormat="1" ht="6.95" customHeight="1">
      <c r="A81" s="34"/>
      <c r="B81" s="141"/>
      <c r="C81" s="142"/>
      <c r="D81" s="142"/>
      <c r="E81" s="142"/>
      <c r="F81" s="142"/>
      <c r="G81" s="142"/>
      <c r="H81" s="142"/>
      <c r="I81" s="142"/>
      <c r="J81" s="142"/>
      <c r="K81" s="142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4.95" customHeight="1">
      <c r="A82" s="34"/>
      <c r="B82" s="35"/>
      <c r="C82" s="23" t="s">
        <v>122</v>
      </c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16.5" customHeight="1">
      <c r="A85" s="34"/>
      <c r="B85" s="35"/>
      <c r="C85" s="36"/>
      <c r="D85" s="36"/>
      <c r="E85" s="312" t="str">
        <f>E7</f>
        <v>Výškovická ul. prostor mezi ul. Svornosti a Čujkovova, Ostrava-Jih</v>
      </c>
      <c r="F85" s="313"/>
      <c r="G85" s="313"/>
      <c r="H85" s="313"/>
      <c r="I85" s="36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12" customHeight="1">
      <c r="A86" s="34"/>
      <c r="B86" s="35"/>
      <c r="C86" s="29" t="s">
        <v>120</v>
      </c>
      <c r="D86" s="36"/>
      <c r="E86" s="36"/>
      <c r="F86" s="36"/>
      <c r="G86" s="36"/>
      <c r="H86" s="36"/>
      <c r="I86" s="36"/>
      <c r="J86" s="36"/>
      <c r="K86" s="36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24.75" customHeight="1">
      <c r="A87" s="34"/>
      <c r="B87" s="35"/>
      <c r="C87" s="36"/>
      <c r="D87" s="36"/>
      <c r="E87" s="304" t="str">
        <f>E9</f>
        <v>006 - SO 302 PŘÍPOJKA, ROZVOD VODY A FONTÁNA - uznatelné</v>
      </c>
      <c r="F87" s="311"/>
      <c r="G87" s="311"/>
      <c r="H87" s="311"/>
      <c r="I87" s="36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12" customHeight="1">
      <c r="A89" s="34"/>
      <c r="B89" s="35"/>
      <c r="C89" s="29" t="s">
        <v>20</v>
      </c>
      <c r="D89" s="36"/>
      <c r="E89" s="36"/>
      <c r="F89" s="27" t="str">
        <f>F12</f>
        <v>ul. Výškovická</v>
      </c>
      <c r="G89" s="36"/>
      <c r="H89" s="36"/>
      <c r="I89" s="29" t="s">
        <v>22</v>
      </c>
      <c r="J89" s="66" t="str">
        <f>IF(J12="","",J12)</f>
        <v>27. 10. 2021</v>
      </c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25.7" customHeight="1">
      <c r="A91" s="34"/>
      <c r="B91" s="35"/>
      <c r="C91" s="29" t="s">
        <v>24</v>
      </c>
      <c r="D91" s="36"/>
      <c r="E91" s="36"/>
      <c r="F91" s="27" t="str">
        <f>E15</f>
        <v>Městský obvod Ostrava – Jih</v>
      </c>
      <c r="G91" s="36"/>
      <c r="H91" s="36"/>
      <c r="I91" s="29" t="s">
        <v>30</v>
      </c>
      <c r="J91" s="32" t="str">
        <f>E21</f>
        <v>Ing. Bc. Roman Fildán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25.7" customHeight="1">
      <c r="A92" s="34"/>
      <c r="B92" s="35"/>
      <c r="C92" s="29" t="s">
        <v>28</v>
      </c>
      <c r="D92" s="36"/>
      <c r="E92" s="36"/>
      <c r="F92" s="27" t="str">
        <f>IF(E18="","",E18)</f>
        <v>Vyplň údaj</v>
      </c>
      <c r="G92" s="36"/>
      <c r="H92" s="36"/>
      <c r="I92" s="29" t="s">
        <v>33</v>
      </c>
      <c r="J92" s="32" t="str">
        <f>E24</f>
        <v>Ing. Bc. Roman Fildán</v>
      </c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35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9.25" customHeight="1">
      <c r="A94" s="34"/>
      <c r="B94" s="35"/>
      <c r="C94" s="143" t="s">
        <v>123</v>
      </c>
      <c r="D94" s="144"/>
      <c r="E94" s="144"/>
      <c r="F94" s="144"/>
      <c r="G94" s="144"/>
      <c r="H94" s="144"/>
      <c r="I94" s="144"/>
      <c r="J94" s="145" t="s">
        <v>124</v>
      </c>
      <c r="K94" s="144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47" s="2" customFormat="1" ht="22.9" customHeight="1">
      <c r="A96" s="34"/>
      <c r="B96" s="35"/>
      <c r="C96" s="146" t="s">
        <v>125</v>
      </c>
      <c r="D96" s="36"/>
      <c r="E96" s="36"/>
      <c r="F96" s="36"/>
      <c r="G96" s="36"/>
      <c r="H96" s="36"/>
      <c r="I96" s="36"/>
      <c r="J96" s="84">
        <f>J129</f>
        <v>0</v>
      </c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7" t="s">
        <v>126</v>
      </c>
    </row>
    <row r="97" spans="1:31" s="9" customFormat="1" ht="24.95" customHeight="1">
      <c r="B97" s="147"/>
      <c r="C97" s="148"/>
      <c r="D97" s="149" t="s">
        <v>127</v>
      </c>
      <c r="E97" s="150"/>
      <c r="F97" s="150"/>
      <c r="G97" s="150"/>
      <c r="H97" s="150"/>
      <c r="I97" s="150"/>
      <c r="J97" s="151">
        <f>J130</f>
        <v>0</v>
      </c>
      <c r="K97" s="148"/>
      <c r="L97" s="152"/>
    </row>
    <row r="98" spans="1:31" s="10" customFormat="1" ht="19.899999999999999" customHeight="1">
      <c r="B98" s="153"/>
      <c r="C98" s="154"/>
      <c r="D98" s="155" t="s">
        <v>283</v>
      </c>
      <c r="E98" s="156"/>
      <c r="F98" s="156"/>
      <c r="G98" s="156"/>
      <c r="H98" s="156"/>
      <c r="I98" s="156"/>
      <c r="J98" s="157">
        <f>J131</f>
        <v>0</v>
      </c>
      <c r="K98" s="154"/>
      <c r="L98" s="158"/>
    </row>
    <row r="99" spans="1:31" s="10" customFormat="1" ht="19.899999999999999" customHeight="1">
      <c r="B99" s="153"/>
      <c r="C99" s="154"/>
      <c r="D99" s="155" t="s">
        <v>284</v>
      </c>
      <c r="E99" s="156"/>
      <c r="F99" s="156"/>
      <c r="G99" s="156"/>
      <c r="H99" s="156"/>
      <c r="I99" s="156"/>
      <c r="J99" s="157">
        <f>J172</f>
        <v>0</v>
      </c>
      <c r="K99" s="154"/>
      <c r="L99" s="158"/>
    </row>
    <row r="100" spans="1:31" s="10" customFormat="1" ht="19.899999999999999" customHeight="1">
      <c r="B100" s="153"/>
      <c r="C100" s="154"/>
      <c r="D100" s="155" t="s">
        <v>286</v>
      </c>
      <c r="E100" s="156"/>
      <c r="F100" s="156"/>
      <c r="G100" s="156"/>
      <c r="H100" s="156"/>
      <c r="I100" s="156"/>
      <c r="J100" s="157">
        <f>J183</f>
        <v>0</v>
      </c>
      <c r="K100" s="154"/>
      <c r="L100" s="158"/>
    </row>
    <row r="101" spans="1:31" s="10" customFormat="1" ht="19.899999999999999" customHeight="1">
      <c r="B101" s="153"/>
      <c r="C101" s="154"/>
      <c r="D101" s="155" t="s">
        <v>288</v>
      </c>
      <c r="E101" s="156"/>
      <c r="F101" s="156"/>
      <c r="G101" s="156"/>
      <c r="H101" s="156"/>
      <c r="I101" s="156"/>
      <c r="J101" s="157">
        <f>J193</f>
        <v>0</v>
      </c>
      <c r="K101" s="154"/>
      <c r="L101" s="158"/>
    </row>
    <row r="102" spans="1:31" s="10" customFormat="1" ht="19.899999999999999" customHeight="1">
      <c r="B102" s="153"/>
      <c r="C102" s="154"/>
      <c r="D102" s="155" t="s">
        <v>289</v>
      </c>
      <c r="E102" s="156"/>
      <c r="F102" s="156"/>
      <c r="G102" s="156"/>
      <c r="H102" s="156"/>
      <c r="I102" s="156"/>
      <c r="J102" s="157">
        <f>J278</f>
        <v>0</v>
      </c>
      <c r="K102" s="154"/>
      <c r="L102" s="158"/>
    </row>
    <row r="103" spans="1:31" s="10" customFormat="1" ht="19.899999999999999" customHeight="1">
      <c r="B103" s="153"/>
      <c r="C103" s="154"/>
      <c r="D103" s="155" t="s">
        <v>291</v>
      </c>
      <c r="E103" s="156"/>
      <c r="F103" s="156"/>
      <c r="G103" s="156"/>
      <c r="H103" s="156"/>
      <c r="I103" s="156"/>
      <c r="J103" s="157">
        <f>J283</f>
        <v>0</v>
      </c>
      <c r="K103" s="154"/>
      <c r="L103" s="158"/>
    </row>
    <row r="104" spans="1:31" s="9" customFormat="1" ht="24.95" customHeight="1">
      <c r="B104" s="147"/>
      <c r="C104" s="148"/>
      <c r="D104" s="149" t="s">
        <v>292</v>
      </c>
      <c r="E104" s="150"/>
      <c r="F104" s="150"/>
      <c r="G104" s="150"/>
      <c r="H104" s="150"/>
      <c r="I104" s="150"/>
      <c r="J104" s="151">
        <f>J285</f>
        <v>0</v>
      </c>
      <c r="K104" s="148"/>
      <c r="L104" s="152"/>
    </row>
    <row r="105" spans="1:31" s="10" customFormat="1" ht="19.899999999999999" customHeight="1">
      <c r="B105" s="153"/>
      <c r="C105" s="154"/>
      <c r="D105" s="155" t="s">
        <v>1230</v>
      </c>
      <c r="E105" s="156"/>
      <c r="F105" s="156"/>
      <c r="G105" s="156"/>
      <c r="H105" s="156"/>
      <c r="I105" s="156"/>
      <c r="J105" s="157">
        <f>J286</f>
        <v>0</v>
      </c>
      <c r="K105" s="154"/>
      <c r="L105" s="158"/>
    </row>
    <row r="106" spans="1:31" s="10" customFormat="1" ht="19.899999999999999" customHeight="1">
      <c r="B106" s="153"/>
      <c r="C106" s="154"/>
      <c r="D106" s="155" t="s">
        <v>295</v>
      </c>
      <c r="E106" s="156"/>
      <c r="F106" s="156"/>
      <c r="G106" s="156"/>
      <c r="H106" s="156"/>
      <c r="I106" s="156"/>
      <c r="J106" s="157">
        <f>J290</f>
        <v>0</v>
      </c>
      <c r="K106" s="154"/>
      <c r="L106" s="158"/>
    </row>
    <row r="107" spans="1:31" s="9" customFormat="1" ht="24.95" customHeight="1">
      <c r="B107" s="147"/>
      <c r="C107" s="148"/>
      <c r="D107" s="149" t="s">
        <v>296</v>
      </c>
      <c r="E107" s="150"/>
      <c r="F107" s="150"/>
      <c r="G107" s="150"/>
      <c r="H107" s="150"/>
      <c r="I107" s="150"/>
      <c r="J107" s="151">
        <f>J298</f>
        <v>0</v>
      </c>
      <c r="K107" s="148"/>
      <c r="L107" s="152"/>
    </row>
    <row r="108" spans="1:31" s="10" customFormat="1" ht="19.899999999999999" customHeight="1">
      <c r="B108" s="153"/>
      <c r="C108" s="154"/>
      <c r="D108" s="155" t="s">
        <v>1231</v>
      </c>
      <c r="E108" s="156"/>
      <c r="F108" s="156"/>
      <c r="G108" s="156"/>
      <c r="H108" s="156"/>
      <c r="I108" s="156"/>
      <c r="J108" s="157">
        <f>J299</f>
        <v>0</v>
      </c>
      <c r="K108" s="154"/>
      <c r="L108" s="158"/>
    </row>
    <row r="109" spans="1:31" s="10" customFormat="1" ht="19.899999999999999" customHeight="1">
      <c r="B109" s="153"/>
      <c r="C109" s="154"/>
      <c r="D109" s="155" t="s">
        <v>297</v>
      </c>
      <c r="E109" s="156"/>
      <c r="F109" s="156"/>
      <c r="G109" s="156"/>
      <c r="H109" s="156"/>
      <c r="I109" s="156"/>
      <c r="J109" s="157">
        <f>J323</f>
        <v>0</v>
      </c>
      <c r="K109" s="154"/>
      <c r="L109" s="158"/>
    </row>
    <row r="110" spans="1:31" s="2" customFormat="1" ht="21.75" customHeight="1">
      <c r="A110" s="34"/>
      <c r="B110" s="35"/>
      <c r="C110" s="36"/>
      <c r="D110" s="36"/>
      <c r="E110" s="36"/>
      <c r="F110" s="36"/>
      <c r="G110" s="36"/>
      <c r="H110" s="36"/>
      <c r="I110" s="36"/>
      <c r="J110" s="36"/>
      <c r="K110" s="36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31" s="2" customFormat="1" ht="6.95" customHeight="1">
      <c r="A111" s="34"/>
      <c r="B111" s="54"/>
      <c r="C111" s="55"/>
      <c r="D111" s="55"/>
      <c r="E111" s="55"/>
      <c r="F111" s="55"/>
      <c r="G111" s="55"/>
      <c r="H111" s="55"/>
      <c r="I111" s="55"/>
      <c r="J111" s="55"/>
      <c r="K111" s="55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5" spans="1:31" s="2" customFormat="1" ht="6.95" customHeight="1">
      <c r="A115" s="34"/>
      <c r="B115" s="56"/>
      <c r="C115" s="57"/>
      <c r="D115" s="57"/>
      <c r="E115" s="57"/>
      <c r="F115" s="57"/>
      <c r="G115" s="57"/>
      <c r="H115" s="57"/>
      <c r="I115" s="57"/>
      <c r="J115" s="57"/>
      <c r="K115" s="57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31" s="2" customFormat="1" ht="24.95" customHeight="1">
      <c r="A116" s="34"/>
      <c r="B116" s="35"/>
      <c r="C116" s="23" t="s">
        <v>129</v>
      </c>
      <c r="D116" s="36"/>
      <c r="E116" s="36"/>
      <c r="F116" s="36"/>
      <c r="G116" s="36"/>
      <c r="H116" s="36"/>
      <c r="I116" s="36"/>
      <c r="J116" s="36"/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31" s="2" customFormat="1" ht="6.95" customHeight="1">
      <c r="A117" s="34"/>
      <c r="B117" s="35"/>
      <c r="C117" s="36"/>
      <c r="D117" s="36"/>
      <c r="E117" s="36"/>
      <c r="F117" s="36"/>
      <c r="G117" s="36"/>
      <c r="H117" s="36"/>
      <c r="I117" s="36"/>
      <c r="J117" s="36"/>
      <c r="K117" s="36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31" s="2" customFormat="1" ht="12" customHeight="1">
      <c r="A118" s="34"/>
      <c r="B118" s="35"/>
      <c r="C118" s="29" t="s">
        <v>16</v>
      </c>
      <c r="D118" s="36"/>
      <c r="E118" s="36"/>
      <c r="F118" s="36"/>
      <c r="G118" s="36"/>
      <c r="H118" s="36"/>
      <c r="I118" s="36"/>
      <c r="J118" s="36"/>
      <c r="K118" s="36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31" s="2" customFormat="1" ht="16.5" customHeight="1">
      <c r="A119" s="34"/>
      <c r="B119" s="35"/>
      <c r="C119" s="36"/>
      <c r="D119" s="36"/>
      <c r="E119" s="312" t="str">
        <f>E7</f>
        <v>Výškovická ul. prostor mezi ul. Svornosti a Čujkovova, Ostrava-Jih</v>
      </c>
      <c r="F119" s="313"/>
      <c r="G119" s="313"/>
      <c r="H119" s="313"/>
      <c r="I119" s="36"/>
      <c r="J119" s="36"/>
      <c r="K119" s="36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31" s="2" customFormat="1" ht="12" customHeight="1">
      <c r="A120" s="34"/>
      <c r="B120" s="35"/>
      <c r="C120" s="29" t="s">
        <v>120</v>
      </c>
      <c r="D120" s="36"/>
      <c r="E120" s="36"/>
      <c r="F120" s="36"/>
      <c r="G120" s="36"/>
      <c r="H120" s="36"/>
      <c r="I120" s="36"/>
      <c r="J120" s="36"/>
      <c r="K120" s="36"/>
      <c r="L120" s="51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pans="1:31" s="2" customFormat="1" ht="24.75" customHeight="1">
      <c r="A121" s="34"/>
      <c r="B121" s="35"/>
      <c r="C121" s="36"/>
      <c r="D121" s="36"/>
      <c r="E121" s="304" t="str">
        <f>E9</f>
        <v>006 - SO 302 PŘÍPOJKA, ROZVOD VODY A FONTÁNA - uznatelné</v>
      </c>
      <c r="F121" s="311"/>
      <c r="G121" s="311"/>
      <c r="H121" s="311"/>
      <c r="I121" s="36"/>
      <c r="J121" s="36"/>
      <c r="K121" s="36"/>
      <c r="L121" s="51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pans="1:31" s="2" customFormat="1" ht="6.95" customHeight="1">
      <c r="A122" s="34"/>
      <c r="B122" s="35"/>
      <c r="C122" s="36"/>
      <c r="D122" s="36"/>
      <c r="E122" s="36"/>
      <c r="F122" s="36"/>
      <c r="G122" s="36"/>
      <c r="H122" s="36"/>
      <c r="I122" s="36"/>
      <c r="J122" s="36"/>
      <c r="K122" s="36"/>
      <c r="L122" s="51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pans="1:31" s="2" customFormat="1" ht="12" customHeight="1">
      <c r="A123" s="34"/>
      <c r="B123" s="35"/>
      <c r="C123" s="29" t="s">
        <v>20</v>
      </c>
      <c r="D123" s="36"/>
      <c r="E123" s="36"/>
      <c r="F123" s="27" t="str">
        <f>F12</f>
        <v>ul. Výškovická</v>
      </c>
      <c r="G123" s="36"/>
      <c r="H123" s="36"/>
      <c r="I123" s="29" t="s">
        <v>22</v>
      </c>
      <c r="J123" s="66" t="str">
        <f>IF(J12="","",J12)</f>
        <v>27. 10. 2021</v>
      </c>
      <c r="K123" s="36"/>
      <c r="L123" s="51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</row>
    <row r="124" spans="1:31" s="2" customFormat="1" ht="6.95" customHeight="1">
      <c r="A124" s="34"/>
      <c r="B124" s="35"/>
      <c r="C124" s="36"/>
      <c r="D124" s="36"/>
      <c r="E124" s="36"/>
      <c r="F124" s="36"/>
      <c r="G124" s="36"/>
      <c r="H124" s="36"/>
      <c r="I124" s="36"/>
      <c r="J124" s="36"/>
      <c r="K124" s="36"/>
      <c r="L124" s="51"/>
      <c r="S124" s="34"/>
      <c r="T124" s="34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</row>
    <row r="125" spans="1:31" s="2" customFormat="1" ht="25.7" customHeight="1">
      <c r="A125" s="34"/>
      <c r="B125" s="35"/>
      <c r="C125" s="29" t="s">
        <v>24</v>
      </c>
      <c r="D125" s="36"/>
      <c r="E125" s="36"/>
      <c r="F125" s="27" t="str">
        <f>E15</f>
        <v>Městský obvod Ostrava – Jih</v>
      </c>
      <c r="G125" s="36"/>
      <c r="H125" s="36"/>
      <c r="I125" s="29" t="s">
        <v>30</v>
      </c>
      <c r="J125" s="32" t="str">
        <f>E21</f>
        <v>Ing. Bc. Roman Fildán</v>
      </c>
      <c r="K125" s="36"/>
      <c r="L125" s="51"/>
      <c r="S125" s="34"/>
      <c r="T125" s="34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</row>
    <row r="126" spans="1:31" s="2" customFormat="1" ht="25.7" customHeight="1">
      <c r="A126" s="34"/>
      <c r="B126" s="35"/>
      <c r="C126" s="29" t="s">
        <v>28</v>
      </c>
      <c r="D126" s="36"/>
      <c r="E126" s="36"/>
      <c r="F126" s="27" t="str">
        <f>IF(E18="","",E18)</f>
        <v>Vyplň údaj</v>
      </c>
      <c r="G126" s="36"/>
      <c r="H126" s="36"/>
      <c r="I126" s="29" t="s">
        <v>33</v>
      </c>
      <c r="J126" s="32" t="str">
        <f>E24</f>
        <v>Ing. Bc. Roman Fildán</v>
      </c>
      <c r="K126" s="36"/>
      <c r="L126" s="51"/>
      <c r="S126" s="34"/>
      <c r="T126" s="34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</row>
    <row r="127" spans="1:31" s="2" customFormat="1" ht="10.35" customHeight="1">
      <c r="A127" s="34"/>
      <c r="B127" s="35"/>
      <c r="C127" s="36"/>
      <c r="D127" s="36"/>
      <c r="E127" s="36"/>
      <c r="F127" s="36"/>
      <c r="G127" s="36"/>
      <c r="H127" s="36"/>
      <c r="I127" s="36"/>
      <c r="J127" s="36"/>
      <c r="K127" s="36"/>
      <c r="L127" s="51"/>
      <c r="S127" s="34"/>
      <c r="T127" s="34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</row>
    <row r="128" spans="1:31" s="11" customFormat="1" ht="29.25" customHeight="1">
      <c r="A128" s="159"/>
      <c r="B128" s="160"/>
      <c r="C128" s="161" t="s">
        <v>130</v>
      </c>
      <c r="D128" s="162" t="s">
        <v>60</v>
      </c>
      <c r="E128" s="162" t="s">
        <v>56</v>
      </c>
      <c r="F128" s="162" t="s">
        <v>57</v>
      </c>
      <c r="G128" s="162" t="s">
        <v>131</v>
      </c>
      <c r="H128" s="162" t="s">
        <v>132</v>
      </c>
      <c r="I128" s="162" t="s">
        <v>133</v>
      </c>
      <c r="J128" s="163" t="s">
        <v>124</v>
      </c>
      <c r="K128" s="164" t="s">
        <v>134</v>
      </c>
      <c r="L128" s="165"/>
      <c r="M128" s="75" t="s">
        <v>1</v>
      </c>
      <c r="N128" s="76" t="s">
        <v>39</v>
      </c>
      <c r="O128" s="76" t="s">
        <v>135</v>
      </c>
      <c r="P128" s="76" t="s">
        <v>136</v>
      </c>
      <c r="Q128" s="76" t="s">
        <v>137</v>
      </c>
      <c r="R128" s="76" t="s">
        <v>138</v>
      </c>
      <c r="S128" s="76" t="s">
        <v>139</v>
      </c>
      <c r="T128" s="77" t="s">
        <v>140</v>
      </c>
      <c r="U128" s="159"/>
      <c r="V128" s="159"/>
      <c r="W128" s="159"/>
      <c r="X128" s="159"/>
      <c r="Y128" s="159"/>
      <c r="Z128" s="159"/>
      <c r="AA128" s="159"/>
      <c r="AB128" s="159"/>
      <c r="AC128" s="159"/>
      <c r="AD128" s="159"/>
      <c r="AE128" s="159"/>
    </row>
    <row r="129" spans="1:65" s="2" customFormat="1" ht="22.9" customHeight="1">
      <c r="A129" s="34"/>
      <c r="B129" s="35"/>
      <c r="C129" s="82" t="s">
        <v>141</v>
      </c>
      <c r="D129" s="36"/>
      <c r="E129" s="36"/>
      <c r="F129" s="36"/>
      <c r="G129" s="36"/>
      <c r="H129" s="36"/>
      <c r="I129" s="36"/>
      <c r="J129" s="166">
        <f>BK129</f>
        <v>0</v>
      </c>
      <c r="K129" s="36"/>
      <c r="L129" s="39"/>
      <c r="M129" s="78"/>
      <c r="N129" s="167"/>
      <c r="O129" s="79"/>
      <c r="P129" s="168">
        <f>P130+P285+P298</f>
        <v>0</v>
      </c>
      <c r="Q129" s="79"/>
      <c r="R129" s="168">
        <f>R130+R285+R298</f>
        <v>172.62846405000005</v>
      </c>
      <c r="S129" s="79"/>
      <c r="T129" s="169">
        <f>T130+T285+T298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T129" s="17" t="s">
        <v>74</v>
      </c>
      <c r="AU129" s="17" t="s">
        <v>126</v>
      </c>
      <c r="BK129" s="170">
        <f>BK130+BK285+BK298</f>
        <v>0</v>
      </c>
    </row>
    <row r="130" spans="1:65" s="12" customFormat="1" ht="25.9" customHeight="1">
      <c r="B130" s="171"/>
      <c r="C130" s="172"/>
      <c r="D130" s="173" t="s">
        <v>74</v>
      </c>
      <c r="E130" s="174" t="s">
        <v>142</v>
      </c>
      <c r="F130" s="174" t="s">
        <v>143</v>
      </c>
      <c r="G130" s="172"/>
      <c r="H130" s="172"/>
      <c r="I130" s="175"/>
      <c r="J130" s="176">
        <f>BK130</f>
        <v>0</v>
      </c>
      <c r="K130" s="172"/>
      <c r="L130" s="177"/>
      <c r="M130" s="178"/>
      <c r="N130" s="179"/>
      <c r="O130" s="179"/>
      <c r="P130" s="180">
        <f>P131+P172+P183+P193+P278+P283</f>
        <v>0</v>
      </c>
      <c r="Q130" s="179"/>
      <c r="R130" s="180">
        <f>R131+R172+R183+R193+R278+R283</f>
        <v>172.48823505000004</v>
      </c>
      <c r="S130" s="179"/>
      <c r="T130" s="181">
        <f>T131+T172+T183+T193+T278+T283</f>
        <v>0</v>
      </c>
      <c r="AR130" s="182" t="s">
        <v>83</v>
      </c>
      <c r="AT130" s="183" t="s">
        <v>74</v>
      </c>
      <c r="AU130" s="183" t="s">
        <v>75</v>
      </c>
      <c r="AY130" s="182" t="s">
        <v>145</v>
      </c>
      <c r="BK130" s="184">
        <f>BK131+BK172+BK183+BK193+BK278+BK283</f>
        <v>0</v>
      </c>
    </row>
    <row r="131" spans="1:65" s="12" customFormat="1" ht="22.9" customHeight="1">
      <c r="B131" s="171"/>
      <c r="C131" s="172"/>
      <c r="D131" s="173" t="s">
        <v>74</v>
      </c>
      <c r="E131" s="185" t="s">
        <v>83</v>
      </c>
      <c r="F131" s="185" t="s">
        <v>298</v>
      </c>
      <c r="G131" s="172"/>
      <c r="H131" s="172"/>
      <c r="I131" s="175"/>
      <c r="J131" s="186">
        <f>BK131</f>
        <v>0</v>
      </c>
      <c r="K131" s="172"/>
      <c r="L131" s="177"/>
      <c r="M131" s="178"/>
      <c r="N131" s="179"/>
      <c r="O131" s="179"/>
      <c r="P131" s="180">
        <f>SUM(P132:P171)</f>
        <v>0</v>
      </c>
      <c r="Q131" s="179"/>
      <c r="R131" s="180">
        <f>SUM(R132:R171)</f>
        <v>162.63487120000002</v>
      </c>
      <c r="S131" s="179"/>
      <c r="T131" s="181">
        <f>SUM(T132:T171)</f>
        <v>0</v>
      </c>
      <c r="AR131" s="182" t="s">
        <v>83</v>
      </c>
      <c r="AT131" s="183" t="s">
        <v>74</v>
      </c>
      <c r="AU131" s="183" t="s">
        <v>83</v>
      </c>
      <c r="AY131" s="182" t="s">
        <v>145</v>
      </c>
      <c r="BK131" s="184">
        <f>SUM(BK132:BK171)</f>
        <v>0</v>
      </c>
    </row>
    <row r="132" spans="1:65" s="2" customFormat="1" ht="24.2" customHeight="1">
      <c r="A132" s="34"/>
      <c r="B132" s="35"/>
      <c r="C132" s="241" t="s">
        <v>83</v>
      </c>
      <c r="D132" s="241" t="s">
        <v>218</v>
      </c>
      <c r="E132" s="242" t="s">
        <v>1077</v>
      </c>
      <c r="F132" s="243" t="s">
        <v>1078</v>
      </c>
      <c r="G132" s="244" t="s">
        <v>241</v>
      </c>
      <c r="H132" s="245">
        <v>50.18</v>
      </c>
      <c r="I132" s="246"/>
      <c r="J132" s="247">
        <f>ROUND(I132*H132,2)</f>
        <v>0</v>
      </c>
      <c r="K132" s="248"/>
      <c r="L132" s="39"/>
      <c r="M132" s="249" t="s">
        <v>1</v>
      </c>
      <c r="N132" s="250" t="s">
        <v>40</v>
      </c>
      <c r="O132" s="71"/>
      <c r="P132" s="198">
        <f>O132*H132</f>
        <v>0</v>
      </c>
      <c r="Q132" s="198">
        <v>0</v>
      </c>
      <c r="R132" s="198">
        <f>Q132*H132</f>
        <v>0</v>
      </c>
      <c r="S132" s="198">
        <v>0</v>
      </c>
      <c r="T132" s="199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200" t="s">
        <v>151</v>
      </c>
      <c r="AT132" s="200" t="s">
        <v>218</v>
      </c>
      <c r="AU132" s="200" t="s">
        <v>85</v>
      </c>
      <c r="AY132" s="17" t="s">
        <v>145</v>
      </c>
      <c r="BE132" s="201">
        <f>IF(N132="základní",J132,0)</f>
        <v>0</v>
      </c>
      <c r="BF132" s="201">
        <f>IF(N132="snížená",J132,0)</f>
        <v>0</v>
      </c>
      <c r="BG132" s="201">
        <f>IF(N132="zákl. přenesená",J132,0)</f>
        <v>0</v>
      </c>
      <c r="BH132" s="201">
        <f>IF(N132="sníž. přenesená",J132,0)</f>
        <v>0</v>
      </c>
      <c r="BI132" s="201">
        <f>IF(N132="nulová",J132,0)</f>
        <v>0</v>
      </c>
      <c r="BJ132" s="17" t="s">
        <v>83</v>
      </c>
      <c r="BK132" s="201">
        <f>ROUND(I132*H132,2)</f>
        <v>0</v>
      </c>
      <c r="BL132" s="17" t="s">
        <v>151</v>
      </c>
      <c r="BM132" s="200" t="s">
        <v>1232</v>
      </c>
    </row>
    <row r="133" spans="1:65" s="13" customFormat="1">
      <c r="B133" s="208"/>
      <c r="C133" s="209"/>
      <c r="D133" s="210" t="s">
        <v>191</v>
      </c>
      <c r="E133" s="211" t="s">
        <v>1</v>
      </c>
      <c r="F133" s="212" t="s">
        <v>1233</v>
      </c>
      <c r="G133" s="209"/>
      <c r="H133" s="211" t="s">
        <v>1</v>
      </c>
      <c r="I133" s="213"/>
      <c r="J133" s="209"/>
      <c r="K133" s="209"/>
      <c r="L133" s="214"/>
      <c r="M133" s="215"/>
      <c r="N133" s="216"/>
      <c r="O133" s="216"/>
      <c r="P133" s="216"/>
      <c r="Q133" s="216"/>
      <c r="R133" s="216"/>
      <c r="S133" s="216"/>
      <c r="T133" s="217"/>
      <c r="AT133" s="218" t="s">
        <v>191</v>
      </c>
      <c r="AU133" s="218" t="s">
        <v>85</v>
      </c>
      <c r="AV133" s="13" t="s">
        <v>83</v>
      </c>
      <c r="AW133" s="13" t="s">
        <v>32</v>
      </c>
      <c r="AX133" s="13" t="s">
        <v>75</v>
      </c>
      <c r="AY133" s="218" t="s">
        <v>145</v>
      </c>
    </row>
    <row r="134" spans="1:65" s="14" customFormat="1">
      <c r="B134" s="219"/>
      <c r="C134" s="220"/>
      <c r="D134" s="210" t="s">
        <v>191</v>
      </c>
      <c r="E134" s="221" t="s">
        <v>1058</v>
      </c>
      <c r="F134" s="222" t="s">
        <v>1234</v>
      </c>
      <c r="G134" s="220"/>
      <c r="H134" s="223">
        <v>27.3</v>
      </c>
      <c r="I134" s="224"/>
      <c r="J134" s="220"/>
      <c r="K134" s="220"/>
      <c r="L134" s="225"/>
      <c r="M134" s="226"/>
      <c r="N134" s="227"/>
      <c r="O134" s="227"/>
      <c r="P134" s="227"/>
      <c r="Q134" s="227"/>
      <c r="R134" s="227"/>
      <c r="S134" s="227"/>
      <c r="T134" s="228"/>
      <c r="AT134" s="229" t="s">
        <v>191</v>
      </c>
      <c r="AU134" s="229" t="s">
        <v>85</v>
      </c>
      <c r="AV134" s="14" t="s">
        <v>85</v>
      </c>
      <c r="AW134" s="14" t="s">
        <v>32</v>
      </c>
      <c r="AX134" s="14" t="s">
        <v>75</v>
      </c>
      <c r="AY134" s="229" t="s">
        <v>145</v>
      </c>
    </row>
    <row r="135" spans="1:65" s="14" customFormat="1">
      <c r="B135" s="219"/>
      <c r="C135" s="220"/>
      <c r="D135" s="210" t="s">
        <v>191</v>
      </c>
      <c r="E135" s="221" t="s">
        <v>1208</v>
      </c>
      <c r="F135" s="222" t="s">
        <v>1235</v>
      </c>
      <c r="G135" s="220"/>
      <c r="H135" s="223">
        <v>22.88</v>
      </c>
      <c r="I135" s="224"/>
      <c r="J135" s="220"/>
      <c r="K135" s="220"/>
      <c r="L135" s="225"/>
      <c r="M135" s="226"/>
      <c r="N135" s="227"/>
      <c r="O135" s="227"/>
      <c r="P135" s="227"/>
      <c r="Q135" s="227"/>
      <c r="R135" s="227"/>
      <c r="S135" s="227"/>
      <c r="T135" s="228"/>
      <c r="AT135" s="229" t="s">
        <v>191</v>
      </c>
      <c r="AU135" s="229" t="s">
        <v>85</v>
      </c>
      <c r="AV135" s="14" t="s">
        <v>85</v>
      </c>
      <c r="AW135" s="14" t="s">
        <v>32</v>
      </c>
      <c r="AX135" s="14" t="s">
        <v>75</v>
      </c>
      <c r="AY135" s="229" t="s">
        <v>145</v>
      </c>
    </row>
    <row r="136" spans="1:65" s="15" customFormat="1">
      <c r="B136" s="230"/>
      <c r="C136" s="231"/>
      <c r="D136" s="210" t="s">
        <v>191</v>
      </c>
      <c r="E136" s="232" t="s">
        <v>1</v>
      </c>
      <c r="F136" s="233" t="s">
        <v>195</v>
      </c>
      <c r="G136" s="231"/>
      <c r="H136" s="234">
        <v>50.18</v>
      </c>
      <c r="I136" s="235"/>
      <c r="J136" s="231"/>
      <c r="K136" s="231"/>
      <c r="L136" s="236"/>
      <c r="M136" s="237"/>
      <c r="N136" s="238"/>
      <c r="O136" s="238"/>
      <c r="P136" s="238"/>
      <c r="Q136" s="238"/>
      <c r="R136" s="238"/>
      <c r="S136" s="238"/>
      <c r="T136" s="239"/>
      <c r="AT136" s="240" t="s">
        <v>191</v>
      </c>
      <c r="AU136" s="240" t="s">
        <v>85</v>
      </c>
      <c r="AV136" s="15" t="s">
        <v>151</v>
      </c>
      <c r="AW136" s="15" t="s">
        <v>32</v>
      </c>
      <c r="AX136" s="15" t="s">
        <v>83</v>
      </c>
      <c r="AY136" s="240" t="s">
        <v>145</v>
      </c>
    </row>
    <row r="137" spans="1:65" s="2" customFormat="1" ht="24.2" customHeight="1">
      <c r="A137" s="34"/>
      <c r="B137" s="35"/>
      <c r="C137" s="241" t="s">
        <v>85</v>
      </c>
      <c r="D137" s="241" t="s">
        <v>218</v>
      </c>
      <c r="E137" s="242" t="s">
        <v>1082</v>
      </c>
      <c r="F137" s="243" t="s">
        <v>1083</v>
      </c>
      <c r="G137" s="244" t="s">
        <v>241</v>
      </c>
      <c r="H137" s="245">
        <v>45.41</v>
      </c>
      <c r="I137" s="246"/>
      <c r="J137" s="247">
        <f>ROUND(I137*H137,2)</f>
        <v>0</v>
      </c>
      <c r="K137" s="248"/>
      <c r="L137" s="39"/>
      <c r="M137" s="249" t="s">
        <v>1</v>
      </c>
      <c r="N137" s="250" t="s">
        <v>40</v>
      </c>
      <c r="O137" s="71"/>
      <c r="P137" s="198">
        <f>O137*H137</f>
        <v>0</v>
      </c>
      <c r="Q137" s="198">
        <v>0</v>
      </c>
      <c r="R137" s="198">
        <f>Q137*H137</f>
        <v>0</v>
      </c>
      <c r="S137" s="198">
        <v>0</v>
      </c>
      <c r="T137" s="199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200" t="s">
        <v>151</v>
      </c>
      <c r="AT137" s="200" t="s">
        <v>218</v>
      </c>
      <c r="AU137" s="200" t="s">
        <v>85</v>
      </c>
      <c r="AY137" s="17" t="s">
        <v>145</v>
      </c>
      <c r="BE137" s="201">
        <f>IF(N137="základní",J137,0)</f>
        <v>0</v>
      </c>
      <c r="BF137" s="201">
        <f>IF(N137="snížená",J137,0)</f>
        <v>0</v>
      </c>
      <c r="BG137" s="201">
        <f>IF(N137="zákl. přenesená",J137,0)</f>
        <v>0</v>
      </c>
      <c r="BH137" s="201">
        <f>IF(N137="sníž. přenesená",J137,0)</f>
        <v>0</v>
      </c>
      <c r="BI137" s="201">
        <f>IF(N137="nulová",J137,0)</f>
        <v>0</v>
      </c>
      <c r="BJ137" s="17" t="s">
        <v>83</v>
      </c>
      <c r="BK137" s="201">
        <f>ROUND(I137*H137,2)</f>
        <v>0</v>
      </c>
      <c r="BL137" s="17" t="s">
        <v>151</v>
      </c>
      <c r="BM137" s="200" t="s">
        <v>1236</v>
      </c>
    </row>
    <row r="138" spans="1:65" s="13" customFormat="1">
      <c r="B138" s="208"/>
      <c r="C138" s="209"/>
      <c r="D138" s="210" t="s">
        <v>191</v>
      </c>
      <c r="E138" s="211" t="s">
        <v>1</v>
      </c>
      <c r="F138" s="212" t="s">
        <v>1237</v>
      </c>
      <c r="G138" s="209"/>
      <c r="H138" s="211" t="s">
        <v>1</v>
      </c>
      <c r="I138" s="213"/>
      <c r="J138" s="209"/>
      <c r="K138" s="209"/>
      <c r="L138" s="214"/>
      <c r="M138" s="215"/>
      <c r="N138" s="216"/>
      <c r="O138" s="216"/>
      <c r="P138" s="216"/>
      <c r="Q138" s="216"/>
      <c r="R138" s="216"/>
      <c r="S138" s="216"/>
      <c r="T138" s="217"/>
      <c r="AT138" s="218" t="s">
        <v>191</v>
      </c>
      <c r="AU138" s="218" t="s">
        <v>85</v>
      </c>
      <c r="AV138" s="13" t="s">
        <v>83</v>
      </c>
      <c r="AW138" s="13" t="s">
        <v>32</v>
      </c>
      <c r="AX138" s="13" t="s">
        <v>75</v>
      </c>
      <c r="AY138" s="218" t="s">
        <v>145</v>
      </c>
    </row>
    <row r="139" spans="1:65" s="14" customFormat="1">
      <c r="B139" s="219"/>
      <c r="C139" s="220"/>
      <c r="D139" s="210" t="s">
        <v>191</v>
      </c>
      <c r="E139" s="221" t="s">
        <v>1060</v>
      </c>
      <c r="F139" s="222" t="s">
        <v>1238</v>
      </c>
      <c r="G139" s="220"/>
      <c r="H139" s="223">
        <v>45.41</v>
      </c>
      <c r="I139" s="224"/>
      <c r="J139" s="220"/>
      <c r="K139" s="220"/>
      <c r="L139" s="225"/>
      <c r="M139" s="226"/>
      <c r="N139" s="227"/>
      <c r="O139" s="227"/>
      <c r="P139" s="227"/>
      <c r="Q139" s="227"/>
      <c r="R139" s="227"/>
      <c r="S139" s="227"/>
      <c r="T139" s="228"/>
      <c r="AT139" s="229" t="s">
        <v>191</v>
      </c>
      <c r="AU139" s="229" t="s">
        <v>85</v>
      </c>
      <c r="AV139" s="14" t="s">
        <v>85</v>
      </c>
      <c r="AW139" s="14" t="s">
        <v>32</v>
      </c>
      <c r="AX139" s="14" t="s">
        <v>83</v>
      </c>
      <c r="AY139" s="229" t="s">
        <v>145</v>
      </c>
    </row>
    <row r="140" spans="1:65" s="2" customFormat="1" ht="14.45" customHeight="1">
      <c r="A140" s="34"/>
      <c r="B140" s="35"/>
      <c r="C140" s="241" t="s">
        <v>155</v>
      </c>
      <c r="D140" s="241" t="s">
        <v>218</v>
      </c>
      <c r="E140" s="242" t="s">
        <v>1087</v>
      </c>
      <c r="F140" s="243" t="s">
        <v>1088</v>
      </c>
      <c r="G140" s="244" t="s">
        <v>232</v>
      </c>
      <c r="H140" s="245">
        <v>79.680000000000007</v>
      </c>
      <c r="I140" s="246"/>
      <c r="J140" s="247">
        <f>ROUND(I140*H140,2)</f>
        <v>0</v>
      </c>
      <c r="K140" s="248"/>
      <c r="L140" s="39"/>
      <c r="M140" s="249" t="s">
        <v>1</v>
      </c>
      <c r="N140" s="250" t="s">
        <v>40</v>
      </c>
      <c r="O140" s="71"/>
      <c r="P140" s="198">
        <f>O140*H140</f>
        <v>0</v>
      </c>
      <c r="Q140" s="198">
        <v>8.4000000000000003E-4</v>
      </c>
      <c r="R140" s="198">
        <f>Q140*H140</f>
        <v>6.693120000000001E-2</v>
      </c>
      <c r="S140" s="198">
        <v>0</v>
      </c>
      <c r="T140" s="199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200" t="s">
        <v>151</v>
      </c>
      <c r="AT140" s="200" t="s">
        <v>218</v>
      </c>
      <c r="AU140" s="200" t="s">
        <v>85</v>
      </c>
      <c r="AY140" s="17" t="s">
        <v>145</v>
      </c>
      <c r="BE140" s="201">
        <f>IF(N140="základní",J140,0)</f>
        <v>0</v>
      </c>
      <c r="BF140" s="201">
        <f>IF(N140="snížená",J140,0)</f>
        <v>0</v>
      </c>
      <c r="BG140" s="201">
        <f>IF(N140="zákl. přenesená",J140,0)</f>
        <v>0</v>
      </c>
      <c r="BH140" s="201">
        <f>IF(N140="sníž. přenesená",J140,0)</f>
        <v>0</v>
      </c>
      <c r="BI140" s="201">
        <f>IF(N140="nulová",J140,0)</f>
        <v>0</v>
      </c>
      <c r="BJ140" s="17" t="s">
        <v>83</v>
      </c>
      <c r="BK140" s="201">
        <f>ROUND(I140*H140,2)</f>
        <v>0</v>
      </c>
      <c r="BL140" s="17" t="s">
        <v>151</v>
      </c>
      <c r="BM140" s="200" t="s">
        <v>1239</v>
      </c>
    </row>
    <row r="141" spans="1:65" s="14" customFormat="1">
      <c r="B141" s="219"/>
      <c r="C141" s="220"/>
      <c r="D141" s="210" t="s">
        <v>191</v>
      </c>
      <c r="E141" s="221" t="s">
        <v>1062</v>
      </c>
      <c r="F141" s="222" t="s">
        <v>1240</v>
      </c>
      <c r="G141" s="220"/>
      <c r="H141" s="223">
        <v>79.680000000000007</v>
      </c>
      <c r="I141" s="224"/>
      <c r="J141" s="220"/>
      <c r="K141" s="220"/>
      <c r="L141" s="225"/>
      <c r="M141" s="226"/>
      <c r="N141" s="227"/>
      <c r="O141" s="227"/>
      <c r="P141" s="227"/>
      <c r="Q141" s="227"/>
      <c r="R141" s="227"/>
      <c r="S141" s="227"/>
      <c r="T141" s="228"/>
      <c r="AT141" s="229" t="s">
        <v>191</v>
      </c>
      <c r="AU141" s="229" t="s">
        <v>85</v>
      </c>
      <c r="AV141" s="14" t="s">
        <v>85</v>
      </c>
      <c r="AW141" s="14" t="s">
        <v>32</v>
      </c>
      <c r="AX141" s="14" t="s">
        <v>83</v>
      </c>
      <c r="AY141" s="229" t="s">
        <v>145</v>
      </c>
    </row>
    <row r="142" spans="1:65" s="2" customFormat="1" ht="24.2" customHeight="1">
      <c r="A142" s="34"/>
      <c r="B142" s="35"/>
      <c r="C142" s="241" t="s">
        <v>151</v>
      </c>
      <c r="D142" s="241" t="s">
        <v>218</v>
      </c>
      <c r="E142" s="242" t="s">
        <v>1091</v>
      </c>
      <c r="F142" s="243" t="s">
        <v>1092</v>
      </c>
      <c r="G142" s="244" t="s">
        <v>232</v>
      </c>
      <c r="H142" s="245">
        <v>79.680000000000007</v>
      </c>
      <c r="I142" s="246"/>
      <c r="J142" s="247">
        <f>ROUND(I142*H142,2)</f>
        <v>0</v>
      </c>
      <c r="K142" s="248"/>
      <c r="L142" s="39"/>
      <c r="M142" s="249" t="s">
        <v>1</v>
      </c>
      <c r="N142" s="250" t="s">
        <v>40</v>
      </c>
      <c r="O142" s="71"/>
      <c r="P142" s="198">
        <f>O142*H142</f>
        <v>0</v>
      </c>
      <c r="Q142" s="198">
        <v>0</v>
      </c>
      <c r="R142" s="198">
        <f>Q142*H142</f>
        <v>0</v>
      </c>
      <c r="S142" s="198">
        <v>0</v>
      </c>
      <c r="T142" s="199">
        <f>S142*H142</f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200" t="s">
        <v>151</v>
      </c>
      <c r="AT142" s="200" t="s">
        <v>218</v>
      </c>
      <c r="AU142" s="200" t="s">
        <v>85</v>
      </c>
      <c r="AY142" s="17" t="s">
        <v>145</v>
      </c>
      <c r="BE142" s="201">
        <f>IF(N142="základní",J142,0)</f>
        <v>0</v>
      </c>
      <c r="BF142" s="201">
        <f>IF(N142="snížená",J142,0)</f>
        <v>0</v>
      </c>
      <c r="BG142" s="201">
        <f>IF(N142="zákl. přenesená",J142,0)</f>
        <v>0</v>
      </c>
      <c r="BH142" s="201">
        <f>IF(N142="sníž. přenesená",J142,0)</f>
        <v>0</v>
      </c>
      <c r="BI142" s="201">
        <f>IF(N142="nulová",J142,0)</f>
        <v>0</v>
      </c>
      <c r="BJ142" s="17" t="s">
        <v>83</v>
      </c>
      <c r="BK142" s="201">
        <f>ROUND(I142*H142,2)</f>
        <v>0</v>
      </c>
      <c r="BL142" s="17" t="s">
        <v>151</v>
      </c>
      <c r="BM142" s="200" t="s">
        <v>1241</v>
      </c>
    </row>
    <row r="143" spans="1:65" s="14" customFormat="1">
      <c r="B143" s="219"/>
      <c r="C143" s="220"/>
      <c r="D143" s="210" t="s">
        <v>191</v>
      </c>
      <c r="E143" s="221" t="s">
        <v>1</v>
      </c>
      <c r="F143" s="222" t="s">
        <v>1062</v>
      </c>
      <c r="G143" s="220"/>
      <c r="H143" s="223">
        <v>79.680000000000007</v>
      </c>
      <c r="I143" s="224"/>
      <c r="J143" s="220"/>
      <c r="K143" s="220"/>
      <c r="L143" s="225"/>
      <c r="M143" s="226"/>
      <c r="N143" s="227"/>
      <c r="O143" s="227"/>
      <c r="P143" s="227"/>
      <c r="Q143" s="227"/>
      <c r="R143" s="227"/>
      <c r="S143" s="227"/>
      <c r="T143" s="228"/>
      <c r="AT143" s="229" t="s">
        <v>191</v>
      </c>
      <c r="AU143" s="229" t="s">
        <v>85</v>
      </c>
      <c r="AV143" s="14" t="s">
        <v>85</v>
      </c>
      <c r="AW143" s="14" t="s">
        <v>32</v>
      </c>
      <c r="AX143" s="14" t="s">
        <v>83</v>
      </c>
      <c r="AY143" s="229" t="s">
        <v>145</v>
      </c>
    </row>
    <row r="144" spans="1:65" s="2" customFormat="1" ht="14.45" customHeight="1">
      <c r="A144" s="34"/>
      <c r="B144" s="35"/>
      <c r="C144" s="241" t="s">
        <v>144</v>
      </c>
      <c r="D144" s="241" t="s">
        <v>218</v>
      </c>
      <c r="E144" s="242" t="s">
        <v>1094</v>
      </c>
      <c r="F144" s="243" t="s">
        <v>1095</v>
      </c>
      <c r="G144" s="244" t="s">
        <v>232</v>
      </c>
      <c r="H144" s="245">
        <v>85.5</v>
      </c>
      <c r="I144" s="246"/>
      <c r="J144" s="247">
        <f>ROUND(I144*H144,2)</f>
        <v>0</v>
      </c>
      <c r="K144" s="248"/>
      <c r="L144" s="39"/>
      <c r="M144" s="249" t="s">
        <v>1</v>
      </c>
      <c r="N144" s="250" t="s">
        <v>40</v>
      </c>
      <c r="O144" s="71"/>
      <c r="P144" s="198">
        <f>O144*H144</f>
        <v>0</v>
      </c>
      <c r="Q144" s="198">
        <v>6.28E-3</v>
      </c>
      <c r="R144" s="198">
        <f>Q144*H144</f>
        <v>0.53693999999999997</v>
      </c>
      <c r="S144" s="198">
        <v>0</v>
      </c>
      <c r="T144" s="199">
        <f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200" t="s">
        <v>151</v>
      </c>
      <c r="AT144" s="200" t="s">
        <v>218</v>
      </c>
      <c r="AU144" s="200" t="s">
        <v>85</v>
      </c>
      <c r="AY144" s="17" t="s">
        <v>145</v>
      </c>
      <c r="BE144" s="201">
        <f>IF(N144="základní",J144,0)</f>
        <v>0</v>
      </c>
      <c r="BF144" s="201">
        <f>IF(N144="snížená",J144,0)</f>
        <v>0</v>
      </c>
      <c r="BG144" s="201">
        <f>IF(N144="zákl. přenesená",J144,0)</f>
        <v>0</v>
      </c>
      <c r="BH144" s="201">
        <f>IF(N144="sníž. přenesená",J144,0)</f>
        <v>0</v>
      </c>
      <c r="BI144" s="201">
        <f>IF(N144="nulová",J144,0)</f>
        <v>0</v>
      </c>
      <c r="BJ144" s="17" t="s">
        <v>83</v>
      </c>
      <c r="BK144" s="201">
        <f>ROUND(I144*H144,2)</f>
        <v>0</v>
      </c>
      <c r="BL144" s="17" t="s">
        <v>151</v>
      </c>
      <c r="BM144" s="200" t="s">
        <v>1242</v>
      </c>
    </row>
    <row r="145" spans="1:65" s="14" customFormat="1">
      <c r="B145" s="219"/>
      <c r="C145" s="220"/>
      <c r="D145" s="210" t="s">
        <v>191</v>
      </c>
      <c r="E145" s="221" t="s">
        <v>1064</v>
      </c>
      <c r="F145" s="222" t="s">
        <v>1243</v>
      </c>
      <c r="G145" s="220"/>
      <c r="H145" s="223">
        <v>85.5</v>
      </c>
      <c r="I145" s="224"/>
      <c r="J145" s="220"/>
      <c r="K145" s="220"/>
      <c r="L145" s="225"/>
      <c r="M145" s="226"/>
      <c r="N145" s="227"/>
      <c r="O145" s="227"/>
      <c r="P145" s="227"/>
      <c r="Q145" s="227"/>
      <c r="R145" s="227"/>
      <c r="S145" s="227"/>
      <c r="T145" s="228"/>
      <c r="AT145" s="229" t="s">
        <v>191</v>
      </c>
      <c r="AU145" s="229" t="s">
        <v>85</v>
      </c>
      <c r="AV145" s="14" t="s">
        <v>85</v>
      </c>
      <c r="AW145" s="14" t="s">
        <v>32</v>
      </c>
      <c r="AX145" s="14" t="s">
        <v>83</v>
      </c>
      <c r="AY145" s="229" t="s">
        <v>145</v>
      </c>
    </row>
    <row r="146" spans="1:65" s="2" customFormat="1" ht="24.2" customHeight="1">
      <c r="A146" s="34"/>
      <c r="B146" s="35"/>
      <c r="C146" s="241" t="s">
        <v>164</v>
      </c>
      <c r="D146" s="241" t="s">
        <v>218</v>
      </c>
      <c r="E146" s="242" t="s">
        <v>1098</v>
      </c>
      <c r="F146" s="243" t="s">
        <v>1099</v>
      </c>
      <c r="G146" s="244" t="s">
        <v>232</v>
      </c>
      <c r="H146" s="245">
        <v>85.5</v>
      </c>
      <c r="I146" s="246"/>
      <c r="J146" s="247">
        <f>ROUND(I146*H146,2)</f>
        <v>0</v>
      </c>
      <c r="K146" s="248"/>
      <c r="L146" s="39"/>
      <c r="M146" s="249" t="s">
        <v>1</v>
      </c>
      <c r="N146" s="250" t="s">
        <v>40</v>
      </c>
      <c r="O146" s="71"/>
      <c r="P146" s="198">
        <f>O146*H146</f>
        <v>0</v>
      </c>
      <c r="Q146" s="198">
        <v>0</v>
      </c>
      <c r="R146" s="198">
        <f>Q146*H146</f>
        <v>0</v>
      </c>
      <c r="S146" s="198">
        <v>0</v>
      </c>
      <c r="T146" s="199">
        <f>S146*H146</f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200" t="s">
        <v>151</v>
      </c>
      <c r="AT146" s="200" t="s">
        <v>218</v>
      </c>
      <c r="AU146" s="200" t="s">
        <v>85</v>
      </c>
      <c r="AY146" s="17" t="s">
        <v>145</v>
      </c>
      <c r="BE146" s="201">
        <f>IF(N146="základní",J146,0)</f>
        <v>0</v>
      </c>
      <c r="BF146" s="201">
        <f>IF(N146="snížená",J146,0)</f>
        <v>0</v>
      </c>
      <c r="BG146" s="201">
        <f>IF(N146="zákl. přenesená",J146,0)</f>
        <v>0</v>
      </c>
      <c r="BH146" s="201">
        <f>IF(N146="sníž. přenesená",J146,0)</f>
        <v>0</v>
      </c>
      <c r="BI146" s="201">
        <f>IF(N146="nulová",J146,0)</f>
        <v>0</v>
      </c>
      <c r="BJ146" s="17" t="s">
        <v>83</v>
      </c>
      <c r="BK146" s="201">
        <f>ROUND(I146*H146,2)</f>
        <v>0</v>
      </c>
      <c r="BL146" s="17" t="s">
        <v>151</v>
      </c>
      <c r="BM146" s="200" t="s">
        <v>1244</v>
      </c>
    </row>
    <row r="147" spans="1:65" s="14" customFormat="1">
      <c r="B147" s="219"/>
      <c r="C147" s="220"/>
      <c r="D147" s="210" t="s">
        <v>191</v>
      </c>
      <c r="E147" s="221" t="s">
        <v>1</v>
      </c>
      <c r="F147" s="222" t="s">
        <v>1064</v>
      </c>
      <c r="G147" s="220"/>
      <c r="H147" s="223">
        <v>85.5</v>
      </c>
      <c r="I147" s="224"/>
      <c r="J147" s="220"/>
      <c r="K147" s="220"/>
      <c r="L147" s="225"/>
      <c r="M147" s="226"/>
      <c r="N147" s="227"/>
      <c r="O147" s="227"/>
      <c r="P147" s="227"/>
      <c r="Q147" s="227"/>
      <c r="R147" s="227"/>
      <c r="S147" s="227"/>
      <c r="T147" s="228"/>
      <c r="AT147" s="229" t="s">
        <v>191</v>
      </c>
      <c r="AU147" s="229" t="s">
        <v>85</v>
      </c>
      <c r="AV147" s="14" t="s">
        <v>85</v>
      </c>
      <c r="AW147" s="14" t="s">
        <v>32</v>
      </c>
      <c r="AX147" s="14" t="s">
        <v>83</v>
      </c>
      <c r="AY147" s="229" t="s">
        <v>145</v>
      </c>
    </row>
    <row r="148" spans="1:65" s="2" customFormat="1" ht="24.2" customHeight="1">
      <c r="A148" s="34"/>
      <c r="B148" s="35"/>
      <c r="C148" s="241" t="s">
        <v>168</v>
      </c>
      <c r="D148" s="241" t="s">
        <v>218</v>
      </c>
      <c r="E148" s="242" t="s">
        <v>412</v>
      </c>
      <c r="F148" s="243" t="s">
        <v>413</v>
      </c>
      <c r="G148" s="244" t="s">
        <v>241</v>
      </c>
      <c r="H148" s="245">
        <v>95.59</v>
      </c>
      <c r="I148" s="246"/>
      <c r="J148" s="247">
        <f>ROUND(I148*H148,2)</f>
        <v>0</v>
      </c>
      <c r="K148" s="248"/>
      <c r="L148" s="39"/>
      <c r="M148" s="249" t="s">
        <v>1</v>
      </c>
      <c r="N148" s="250" t="s">
        <v>40</v>
      </c>
      <c r="O148" s="71"/>
      <c r="P148" s="198">
        <f>O148*H148</f>
        <v>0</v>
      </c>
      <c r="Q148" s="198">
        <v>0</v>
      </c>
      <c r="R148" s="198">
        <f>Q148*H148</f>
        <v>0</v>
      </c>
      <c r="S148" s="198">
        <v>0</v>
      </c>
      <c r="T148" s="199">
        <f>S148*H148</f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200" t="s">
        <v>151</v>
      </c>
      <c r="AT148" s="200" t="s">
        <v>218</v>
      </c>
      <c r="AU148" s="200" t="s">
        <v>85</v>
      </c>
      <c r="AY148" s="17" t="s">
        <v>145</v>
      </c>
      <c r="BE148" s="201">
        <f>IF(N148="základní",J148,0)</f>
        <v>0</v>
      </c>
      <c r="BF148" s="201">
        <f>IF(N148="snížená",J148,0)</f>
        <v>0</v>
      </c>
      <c r="BG148" s="201">
        <f>IF(N148="zákl. přenesená",J148,0)</f>
        <v>0</v>
      </c>
      <c r="BH148" s="201">
        <f>IF(N148="sníž. přenesená",J148,0)</f>
        <v>0</v>
      </c>
      <c r="BI148" s="201">
        <f>IF(N148="nulová",J148,0)</f>
        <v>0</v>
      </c>
      <c r="BJ148" s="17" t="s">
        <v>83</v>
      </c>
      <c r="BK148" s="201">
        <f>ROUND(I148*H148,2)</f>
        <v>0</v>
      </c>
      <c r="BL148" s="17" t="s">
        <v>151</v>
      </c>
      <c r="BM148" s="200" t="s">
        <v>1245</v>
      </c>
    </row>
    <row r="149" spans="1:65" s="14" customFormat="1">
      <c r="B149" s="219"/>
      <c r="C149" s="220"/>
      <c r="D149" s="210" t="s">
        <v>191</v>
      </c>
      <c r="E149" s="221" t="s">
        <v>264</v>
      </c>
      <c r="F149" s="222" t="s">
        <v>1246</v>
      </c>
      <c r="G149" s="220"/>
      <c r="H149" s="223">
        <v>95.59</v>
      </c>
      <c r="I149" s="224"/>
      <c r="J149" s="220"/>
      <c r="K149" s="220"/>
      <c r="L149" s="225"/>
      <c r="M149" s="226"/>
      <c r="N149" s="227"/>
      <c r="O149" s="227"/>
      <c r="P149" s="227"/>
      <c r="Q149" s="227"/>
      <c r="R149" s="227"/>
      <c r="S149" s="227"/>
      <c r="T149" s="228"/>
      <c r="AT149" s="229" t="s">
        <v>191</v>
      </c>
      <c r="AU149" s="229" t="s">
        <v>85</v>
      </c>
      <c r="AV149" s="14" t="s">
        <v>85</v>
      </c>
      <c r="AW149" s="14" t="s">
        <v>32</v>
      </c>
      <c r="AX149" s="14" t="s">
        <v>83</v>
      </c>
      <c r="AY149" s="229" t="s">
        <v>145</v>
      </c>
    </row>
    <row r="150" spans="1:65" s="2" customFormat="1" ht="24.2" customHeight="1">
      <c r="A150" s="34"/>
      <c r="B150" s="35"/>
      <c r="C150" s="241" t="s">
        <v>150</v>
      </c>
      <c r="D150" s="241" t="s">
        <v>218</v>
      </c>
      <c r="E150" s="242" t="s">
        <v>422</v>
      </c>
      <c r="F150" s="243" t="s">
        <v>423</v>
      </c>
      <c r="G150" s="244" t="s">
        <v>241</v>
      </c>
      <c r="H150" s="245">
        <v>95.59</v>
      </c>
      <c r="I150" s="246"/>
      <c r="J150" s="247">
        <f>ROUND(I150*H150,2)</f>
        <v>0</v>
      </c>
      <c r="K150" s="248"/>
      <c r="L150" s="39"/>
      <c r="M150" s="249" t="s">
        <v>1</v>
      </c>
      <c r="N150" s="250" t="s">
        <v>40</v>
      </c>
      <c r="O150" s="71"/>
      <c r="P150" s="198">
        <f>O150*H150</f>
        <v>0</v>
      </c>
      <c r="Q150" s="198">
        <v>0</v>
      </c>
      <c r="R150" s="198">
        <f>Q150*H150</f>
        <v>0</v>
      </c>
      <c r="S150" s="198">
        <v>0</v>
      </c>
      <c r="T150" s="199">
        <f>S150*H150</f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200" t="s">
        <v>151</v>
      </c>
      <c r="AT150" s="200" t="s">
        <v>218</v>
      </c>
      <c r="AU150" s="200" t="s">
        <v>85</v>
      </c>
      <c r="AY150" s="17" t="s">
        <v>145</v>
      </c>
      <c r="BE150" s="201">
        <f>IF(N150="základní",J150,0)</f>
        <v>0</v>
      </c>
      <c r="BF150" s="201">
        <f>IF(N150="snížená",J150,0)</f>
        <v>0</v>
      </c>
      <c r="BG150" s="201">
        <f>IF(N150="zákl. přenesená",J150,0)</f>
        <v>0</v>
      </c>
      <c r="BH150" s="201">
        <f>IF(N150="sníž. přenesená",J150,0)</f>
        <v>0</v>
      </c>
      <c r="BI150" s="201">
        <f>IF(N150="nulová",J150,0)</f>
        <v>0</v>
      </c>
      <c r="BJ150" s="17" t="s">
        <v>83</v>
      </c>
      <c r="BK150" s="201">
        <f>ROUND(I150*H150,2)</f>
        <v>0</v>
      </c>
      <c r="BL150" s="17" t="s">
        <v>151</v>
      </c>
      <c r="BM150" s="200" t="s">
        <v>1247</v>
      </c>
    </row>
    <row r="151" spans="1:65" s="14" customFormat="1">
      <c r="B151" s="219"/>
      <c r="C151" s="220"/>
      <c r="D151" s="210" t="s">
        <v>191</v>
      </c>
      <c r="E151" s="221" t="s">
        <v>1</v>
      </c>
      <c r="F151" s="222" t="s">
        <v>264</v>
      </c>
      <c r="G151" s="220"/>
      <c r="H151" s="223">
        <v>95.59</v>
      </c>
      <c r="I151" s="224"/>
      <c r="J151" s="220"/>
      <c r="K151" s="220"/>
      <c r="L151" s="225"/>
      <c r="M151" s="226"/>
      <c r="N151" s="227"/>
      <c r="O151" s="227"/>
      <c r="P151" s="227"/>
      <c r="Q151" s="227"/>
      <c r="R151" s="227"/>
      <c r="S151" s="227"/>
      <c r="T151" s="228"/>
      <c r="AT151" s="229" t="s">
        <v>191</v>
      </c>
      <c r="AU151" s="229" t="s">
        <v>85</v>
      </c>
      <c r="AV151" s="14" t="s">
        <v>85</v>
      </c>
      <c r="AW151" s="14" t="s">
        <v>32</v>
      </c>
      <c r="AX151" s="14" t="s">
        <v>83</v>
      </c>
      <c r="AY151" s="229" t="s">
        <v>145</v>
      </c>
    </row>
    <row r="152" spans="1:65" s="2" customFormat="1" ht="24.2" customHeight="1">
      <c r="A152" s="34"/>
      <c r="B152" s="35"/>
      <c r="C152" s="241" t="s">
        <v>198</v>
      </c>
      <c r="D152" s="241" t="s">
        <v>218</v>
      </c>
      <c r="E152" s="242" t="s">
        <v>426</v>
      </c>
      <c r="F152" s="243" t="s">
        <v>427</v>
      </c>
      <c r="G152" s="244" t="s">
        <v>428</v>
      </c>
      <c r="H152" s="245">
        <v>162.50299999999999</v>
      </c>
      <c r="I152" s="246"/>
      <c r="J152" s="247">
        <f>ROUND(I152*H152,2)</f>
        <v>0</v>
      </c>
      <c r="K152" s="248"/>
      <c r="L152" s="39"/>
      <c r="M152" s="249" t="s">
        <v>1</v>
      </c>
      <c r="N152" s="250" t="s">
        <v>40</v>
      </c>
      <c r="O152" s="71"/>
      <c r="P152" s="198">
        <f>O152*H152</f>
        <v>0</v>
      </c>
      <c r="Q152" s="198">
        <v>0</v>
      </c>
      <c r="R152" s="198">
        <f>Q152*H152</f>
        <v>0</v>
      </c>
      <c r="S152" s="198">
        <v>0</v>
      </c>
      <c r="T152" s="199">
        <f>S152*H152</f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200" t="s">
        <v>151</v>
      </c>
      <c r="AT152" s="200" t="s">
        <v>218</v>
      </c>
      <c r="AU152" s="200" t="s">
        <v>85</v>
      </c>
      <c r="AY152" s="17" t="s">
        <v>145</v>
      </c>
      <c r="BE152" s="201">
        <f>IF(N152="základní",J152,0)</f>
        <v>0</v>
      </c>
      <c r="BF152" s="201">
        <f>IF(N152="snížená",J152,0)</f>
        <v>0</v>
      </c>
      <c r="BG152" s="201">
        <f>IF(N152="zákl. přenesená",J152,0)</f>
        <v>0</v>
      </c>
      <c r="BH152" s="201">
        <f>IF(N152="sníž. přenesená",J152,0)</f>
        <v>0</v>
      </c>
      <c r="BI152" s="201">
        <f>IF(N152="nulová",J152,0)</f>
        <v>0</v>
      </c>
      <c r="BJ152" s="17" t="s">
        <v>83</v>
      </c>
      <c r="BK152" s="201">
        <f>ROUND(I152*H152,2)</f>
        <v>0</v>
      </c>
      <c r="BL152" s="17" t="s">
        <v>151</v>
      </c>
      <c r="BM152" s="200" t="s">
        <v>1248</v>
      </c>
    </row>
    <row r="153" spans="1:65" s="14" customFormat="1">
      <c r="B153" s="219"/>
      <c r="C153" s="220"/>
      <c r="D153" s="210" t="s">
        <v>191</v>
      </c>
      <c r="E153" s="221" t="s">
        <v>1</v>
      </c>
      <c r="F153" s="222" t="s">
        <v>430</v>
      </c>
      <c r="G153" s="220"/>
      <c r="H153" s="223">
        <v>162.50299999999999</v>
      </c>
      <c r="I153" s="224"/>
      <c r="J153" s="220"/>
      <c r="K153" s="220"/>
      <c r="L153" s="225"/>
      <c r="M153" s="226"/>
      <c r="N153" s="227"/>
      <c r="O153" s="227"/>
      <c r="P153" s="227"/>
      <c r="Q153" s="227"/>
      <c r="R153" s="227"/>
      <c r="S153" s="227"/>
      <c r="T153" s="228"/>
      <c r="AT153" s="229" t="s">
        <v>191</v>
      </c>
      <c r="AU153" s="229" t="s">
        <v>85</v>
      </c>
      <c r="AV153" s="14" t="s">
        <v>85</v>
      </c>
      <c r="AW153" s="14" t="s">
        <v>32</v>
      </c>
      <c r="AX153" s="14" t="s">
        <v>83</v>
      </c>
      <c r="AY153" s="229" t="s">
        <v>145</v>
      </c>
    </row>
    <row r="154" spans="1:65" s="2" customFormat="1" ht="14.45" customHeight="1">
      <c r="A154" s="34"/>
      <c r="B154" s="35"/>
      <c r="C154" s="241" t="s">
        <v>201</v>
      </c>
      <c r="D154" s="241" t="s">
        <v>218</v>
      </c>
      <c r="E154" s="242" t="s">
        <v>432</v>
      </c>
      <c r="F154" s="243" t="s">
        <v>433</v>
      </c>
      <c r="G154" s="244" t="s">
        <v>241</v>
      </c>
      <c r="H154" s="245">
        <v>95.59</v>
      </c>
      <c r="I154" s="246"/>
      <c r="J154" s="247">
        <f>ROUND(I154*H154,2)</f>
        <v>0</v>
      </c>
      <c r="K154" s="248"/>
      <c r="L154" s="39"/>
      <c r="M154" s="249" t="s">
        <v>1</v>
      </c>
      <c r="N154" s="250" t="s">
        <v>40</v>
      </c>
      <c r="O154" s="71"/>
      <c r="P154" s="198">
        <f>O154*H154</f>
        <v>0</v>
      </c>
      <c r="Q154" s="198">
        <v>0</v>
      </c>
      <c r="R154" s="198">
        <f>Q154*H154</f>
        <v>0</v>
      </c>
      <c r="S154" s="198">
        <v>0</v>
      </c>
      <c r="T154" s="199">
        <f>S154*H154</f>
        <v>0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200" t="s">
        <v>151</v>
      </c>
      <c r="AT154" s="200" t="s">
        <v>218</v>
      </c>
      <c r="AU154" s="200" t="s">
        <v>85</v>
      </c>
      <c r="AY154" s="17" t="s">
        <v>145</v>
      </c>
      <c r="BE154" s="201">
        <f>IF(N154="základní",J154,0)</f>
        <v>0</v>
      </c>
      <c r="BF154" s="201">
        <f>IF(N154="snížená",J154,0)</f>
        <v>0</v>
      </c>
      <c r="BG154" s="201">
        <f>IF(N154="zákl. přenesená",J154,0)</f>
        <v>0</v>
      </c>
      <c r="BH154" s="201">
        <f>IF(N154="sníž. přenesená",J154,0)</f>
        <v>0</v>
      </c>
      <c r="BI154" s="201">
        <f>IF(N154="nulová",J154,0)</f>
        <v>0</v>
      </c>
      <c r="BJ154" s="17" t="s">
        <v>83</v>
      </c>
      <c r="BK154" s="201">
        <f>ROUND(I154*H154,2)</f>
        <v>0</v>
      </c>
      <c r="BL154" s="17" t="s">
        <v>151</v>
      </c>
      <c r="BM154" s="200" t="s">
        <v>1249</v>
      </c>
    </row>
    <row r="155" spans="1:65" s="14" customFormat="1">
      <c r="B155" s="219"/>
      <c r="C155" s="220"/>
      <c r="D155" s="210" t="s">
        <v>191</v>
      </c>
      <c r="E155" s="221" t="s">
        <v>1</v>
      </c>
      <c r="F155" s="222" t="s">
        <v>264</v>
      </c>
      <c r="G155" s="220"/>
      <c r="H155" s="223">
        <v>95.59</v>
      </c>
      <c r="I155" s="224"/>
      <c r="J155" s="220"/>
      <c r="K155" s="220"/>
      <c r="L155" s="225"/>
      <c r="M155" s="226"/>
      <c r="N155" s="227"/>
      <c r="O155" s="227"/>
      <c r="P155" s="227"/>
      <c r="Q155" s="227"/>
      <c r="R155" s="227"/>
      <c r="S155" s="227"/>
      <c r="T155" s="228"/>
      <c r="AT155" s="229" t="s">
        <v>191</v>
      </c>
      <c r="AU155" s="229" t="s">
        <v>85</v>
      </c>
      <c r="AV155" s="14" t="s">
        <v>85</v>
      </c>
      <c r="AW155" s="14" t="s">
        <v>32</v>
      </c>
      <c r="AX155" s="14" t="s">
        <v>83</v>
      </c>
      <c r="AY155" s="229" t="s">
        <v>145</v>
      </c>
    </row>
    <row r="156" spans="1:65" s="2" customFormat="1" ht="24.2" customHeight="1">
      <c r="A156" s="34"/>
      <c r="B156" s="35"/>
      <c r="C156" s="241" t="s">
        <v>205</v>
      </c>
      <c r="D156" s="241" t="s">
        <v>218</v>
      </c>
      <c r="E156" s="242" t="s">
        <v>1106</v>
      </c>
      <c r="F156" s="243" t="s">
        <v>1107</v>
      </c>
      <c r="G156" s="244" t="s">
        <v>241</v>
      </c>
      <c r="H156" s="245">
        <v>64.150999999999996</v>
      </c>
      <c r="I156" s="246"/>
      <c r="J156" s="247">
        <f>ROUND(I156*H156,2)</f>
        <v>0</v>
      </c>
      <c r="K156" s="248"/>
      <c r="L156" s="39"/>
      <c r="M156" s="249" t="s">
        <v>1</v>
      </c>
      <c r="N156" s="250" t="s">
        <v>40</v>
      </c>
      <c r="O156" s="71"/>
      <c r="P156" s="198">
        <f>O156*H156</f>
        <v>0</v>
      </c>
      <c r="Q156" s="198">
        <v>0</v>
      </c>
      <c r="R156" s="198">
        <f>Q156*H156</f>
        <v>0</v>
      </c>
      <c r="S156" s="198">
        <v>0</v>
      </c>
      <c r="T156" s="199">
        <f>S156*H156</f>
        <v>0</v>
      </c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200" t="s">
        <v>151</v>
      </c>
      <c r="AT156" s="200" t="s">
        <v>218</v>
      </c>
      <c r="AU156" s="200" t="s">
        <v>85</v>
      </c>
      <c r="AY156" s="17" t="s">
        <v>145</v>
      </c>
      <c r="BE156" s="201">
        <f>IF(N156="základní",J156,0)</f>
        <v>0</v>
      </c>
      <c r="BF156" s="201">
        <f>IF(N156="snížená",J156,0)</f>
        <v>0</v>
      </c>
      <c r="BG156" s="201">
        <f>IF(N156="zákl. přenesená",J156,0)</f>
        <v>0</v>
      </c>
      <c r="BH156" s="201">
        <f>IF(N156="sníž. přenesená",J156,0)</f>
        <v>0</v>
      </c>
      <c r="BI156" s="201">
        <f>IF(N156="nulová",J156,0)</f>
        <v>0</v>
      </c>
      <c r="BJ156" s="17" t="s">
        <v>83</v>
      </c>
      <c r="BK156" s="201">
        <f>ROUND(I156*H156,2)</f>
        <v>0</v>
      </c>
      <c r="BL156" s="17" t="s">
        <v>151</v>
      </c>
      <c r="BM156" s="200" t="s">
        <v>1250</v>
      </c>
    </row>
    <row r="157" spans="1:65" s="14" customFormat="1" ht="22.5">
      <c r="B157" s="219"/>
      <c r="C157" s="220"/>
      <c r="D157" s="210" t="s">
        <v>191</v>
      </c>
      <c r="E157" s="221" t="s">
        <v>1071</v>
      </c>
      <c r="F157" s="222" t="s">
        <v>1251</v>
      </c>
      <c r="G157" s="220"/>
      <c r="H157" s="223">
        <v>64.150999999999996</v>
      </c>
      <c r="I157" s="224"/>
      <c r="J157" s="220"/>
      <c r="K157" s="220"/>
      <c r="L157" s="225"/>
      <c r="M157" s="226"/>
      <c r="N157" s="227"/>
      <c r="O157" s="227"/>
      <c r="P157" s="227"/>
      <c r="Q157" s="227"/>
      <c r="R157" s="227"/>
      <c r="S157" s="227"/>
      <c r="T157" s="228"/>
      <c r="AT157" s="229" t="s">
        <v>191</v>
      </c>
      <c r="AU157" s="229" t="s">
        <v>85</v>
      </c>
      <c r="AV157" s="14" t="s">
        <v>85</v>
      </c>
      <c r="AW157" s="14" t="s">
        <v>32</v>
      </c>
      <c r="AX157" s="14" t="s">
        <v>83</v>
      </c>
      <c r="AY157" s="229" t="s">
        <v>145</v>
      </c>
    </row>
    <row r="158" spans="1:65" s="2" customFormat="1" ht="24.2" customHeight="1">
      <c r="A158" s="34"/>
      <c r="B158" s="35"/>
      <c r="C158" s="241" t="s">
        <v>209</v>
      </c>
      <c r="D158" s="241" t="s">
        <v>218</v>
      </c>
      <c r="E158" s="242" t="s">
        <v>436</v>
      </c>
      <c r="F158" s="243" t="s">
        <v>437</v>
      </c>
      <c r="G158" s="244" t="s">
        <v>241</v>
      </c>
      <c r="H158" s="245">
        <v>9.33</v>
      </c>
      <c r="I158" s="246"/>
      <c r="J158" s="247">
        <f>ROUND(I158*H158,2)</f>
        <v>0</v>
      </c>
      <c r="K158" s="248"/>
      <c r="L158" s="39"/>
      <c r="M158" s="249" t="s">
        <v>1</v>
      </c>
      <c r="N158" s="250" t="s">
        <v>40</v>
      </c>
      <c r="O158" s="71"/>
      <c r="P158" s="198">
        <f>O158*H158</f>
        <v>0</v>
      </c>
      <c r="Q158" s="198">
        <v>0</v>
      </c>
      <c r="R158" s="198">
        <f>Q158*H158</f>
        <v>0</v>
      </c>
      <c r="S158" s="198">
        <v>0</v>
      </c>
      <c r="T158" s="199">
        <f>S158*H158</f>
        <v>0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200" t="s">
        <v>151</v>
      </c>
      <c r="AT158" s="200" t="s">
        <v>218</v>
      </c>
      <c r="AU158" s="200" t="s">
        <v>85</v>
      </c>
      <c r="AY158" s="17" t="s">
        <v>145</v>
      </c>
      <c r="BE158" s="201">
        <f>IF(N158="základní",J158,0)</f>
        <v>0</v>
      </c>
      <c r="BF158" s="201">
        <f>IF(N158="snížená",J158,0)</f>
        <v>0</v>
      </c>
      <c r="BG158" s="201">
        <f>IF(N158="zákl. přenesená",J158,0)</f>
        <v>0</v>
      </c>
      <c r="BH158" s="201">
        <f>IF(N158="sníž. přenesená",J158,0)</f>
        <v>0</v>
      </c>
      <c r="BI158" s="201">
        <f>IF(N158="nulová",J158,0)</f>
        <v>0</v>
      </c>
      <c r="BJ158" s="17" t="s">
        <v>83</v>
      </c>
      <c r="BK158" s="201">
        <f>ROUND(I158*H158,2)</f>
        <v>0</v>
      </c>
      <c r="BL158" s="17" t="s">
        <v>151</v>
      </c>
      <c r="BM158" s="200" t="s">
        <v>1252</v>
      </c>
    </row>
    <row r="159" spans="1:65" s="14" customFormat="1">
      <c r="B159" s="219"/>
      <c r="C159" s="220"/>
      <c r="D159" s="210" t="s">
        <v>191</v>
      </c>
      <c r="E159" s="221" t="s">
        <v>1</v>
      </c>
      <c r="F159" s="222" t="s">
        <v>1253</v>
      </c>
      <c r="G159" s="220"/>
      <c r="H159" s="223">
        <v>6.1429999999999998</v>
      </c>
      <c r="I159" s="224"/>
      <c r="J159" s="220"/>
      <c r="K159" s="220"/>
      <c r="L159" s="225"/>
      <c r="M159" s="226"/>
      <c r="N159" s="227"/>
      <c r="O159" s="227"/>
      <c r="P159" s="227"/>
      <c r="Q159" s="227"/>
      <c r="R159" s="227"/>
      <c r="S159" s="227"/>
      <c r="T159" s="228"/>
      <c r="AT159" s="229" t="s">
        <v>191</v>
      </c>
      <c r="AU159" s="229" t="s">
        <v>85</v>
      </c>
      <c r="AV159" s="14" t="s">
        <v>85</v>
      </c>
      <c r="AW159" s="14" t="s">
        <v>32</v>
      </c>
      <c r="AX159" s="14" t="s">
        <v>75</v>
      </c>
      <c r="AY159" s="229" t="s">
        <v>145</v>
      </c>
    </row>
    <row r="160" spans="1:65" s="14" customFormat="1">
      <c r="B160" s="219"/>
      <c r="C160" s="220"/>
      <c r="D160" s="210" t="s">
        <v>191</v>
      </c>
      <c r="E160" s="221" t="s">
        <v>1</v>
      </c>
      <c r="F160" s="222" t="s">
        <v>1112</v>
      </c>
      <c r="G160" s="220"/>
      <c r="H160" s="223">
        <v>3.1869999999999998</v>
      </c>
      <c r="I160" s="224"/>
      <c r="J160" s="220"/>
      <c r="K160" s="220"/>
      <c r="L160" s="225"/>
      <c r="M160" s="226"/>
      <c r="N160" s="227"/>
      <c r="O160" s="227"/>
      <c r="P160" s="227"/>
      <c r="Q160" s="227"/>
      <c r="R160" s="227"/>
      <c r="S160" s="227"/>
      <c r="T160" s="228"/>
      <c r="AT160" s="229" t="s">
        <v>191</v>
      </c>
      <c r="AU160" s="229" t="s">
        <v>85</v>
      </c>
      <c r="AV160" s="14" t="s">
        <v>85</v>
      </c>
      <c r="AW160" s="14" t="s">
        <v>32</v>
      </c>
      <c r="AX160" s="14" t="s">
        <v>75</v>
      </c>
      <c r="AY160" s="229" t="s">
        <v>145</v>
      </c>
    </row>
    <row r="161" spans="1:65" s="15" customFormat="1">
      <c r="B161" s="230"/>
      <c r="C161" s="231"/>
      <c r="D161" s="210" t="s">
        <v>191</v>
      </c>
      <c r="E161" s="232" t="s">
        <v>262</v>
      </c>
      <c r="F161" s="233" t="s">
        <v>195</v>
      </c>
      <c r="G161" s="231"/>
      <c r="H161" s="234">
        <v>9.33</v>
      </c>
      <c r="I161" s="235"/>
      <c r="J161" s="231"/>
      <c r="K161" s="231"/>
      <c r="L161" s="236"/>
      <c r="M161" s="237"/>
      <c r="N161" s="238"/>
      <c r="O161" s="238"/>
      <c r="P161" s="238"/>
      <c r="Q161" s="238"/>
      <c r="R161" s="238"/>
      <c r="S161" s="238"/>
      <c r="T161" s="239"/>
      <c r="AT161" s="240" t="s">
        <v>191</v>
      </c>
      <c r="AU161" s="240" t="s">
        <v>85</v>
      </c>
      <c r="AV161" s="15" t="s">
        <v>151</v>
      </c>
      <c r="AW161" s="15" t="s">
        <v>32</v>
      </c>
      <c r="AX161" s="15" t="s">
        <v>83</v>
      </c>
      <c r="AY161" s="240" t="s">
        <v>145</v>
      </c>
    </row>
    <row r="162" spans="1:65" s="2" customFormat="1" ht="14.45" customHeight="1">
      <c r="A162" s="34"/>
      <c r="B162" s="35"/>
      <c r="C162" s="187" t="s">
        <v>213</v>
      </c>
      <c r="D162" s="187" t="s">
        <v>147</v>
      </c>
      <c r="E162" s="188" t="s">
        <v>1113</v>
      </c>
      <c r="F162" s="189" t="s">
        <v>1114</v>
      </c>
      <c r="G162" s="190" t="s">
        <v>428</v>
      </c>
      <c r="H162" s="191">
        <v>6.3730000000000002</v>
      </c>
      <c r="I162" s="192"/>
      <c r="J162" s="193">
        <f>ROUND(I162*H162,2)</f>
        <v>0</v>
      </c>
      <c r="K162" s="194"/>
      <c r="L162" s="195"/>
      <c r="M162" s="196" t="s">
        <v>1</v>
      </c>
      <c r="N162" s="197" t="s">
        <v>40</v>
      </c>
      <c r="O162" s="71"/>
      <c r="P162" s="198">
        <f>O162*H162</f>
        <v>0</v>
      </c>
      <c r="Q162" s="198">
        <v>1</v>
      </c>
      <c r="R162" s="198">
        <f>Q162*H162</f>
        <v>6.3730000000000002</v>
      </c>
      <c r="S162" s="198">
        <v>0</v>
      </c>
      <c r="T162" s="199">
        <f>S162*H162</f>
        <v>0</v>
      </c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R162" s="200" t="s">
        <v>150</v>
      </c>
      <c r="AT162" s="200" t="s">
        <v>147</v>
      </c>
      <c r="AU162" s="200" t="s">
        <v>85</v>
      </c>
      <c r="AY162" s="17" t="s">
        <v>145</v>
      </c>
      <c r="BE162" s="201">
        <f>IF(N162="základní",J162,0)</f>
        <v>0</v>
      </c>
      <c r="BF162" s="201">
        <f>IF(N162="snížená",J162,0)</f>
        <v>0</v>
      </c>
      <c r="BG162" s="201">
        <f>IF(N162="zákl. přenesená",J162,0)</f>
        <v>0</v>
      </c>
      <c r="BH162" s="201">
        <f>IF(N162="sníž. přenesená",J162,0)</f>
        <v>0</v>
      </c>
      <c r="BI162" s="201">
        <f>IF(N162="nulová",J162,0)</f>
        <v>0</v>
      </c>
      <c r="BJ162" s="17" t="s">
        <v>83</v>
      </c>
      <c r="BK162" s="201">
        <f>ROUND(I162*H162,2)</f>
        <v>0</v>
      </c>
      <c r="BL162" s="17" t="s">
        <v>151</v>
      </c>
      <c r="BM162" s="200" t="s">
        <v>1254</v>
      </c>
    </row>
    <row r="163" spans="1:65" s="13" customFormat="1">
      <c r="B163" s="208"/>
      <c r="C163" s="209"/>
      <c r="D163" s="210" t="s">
        <v>191</v>
      </c>
      <c r="E163" s="211" t="s">
        <v>1</v>
      </c>
      <c r="F163" s="212" t="s">
        <v>1237</v>
      </c>
      <c r="G163" s="209"/>
      <c r="H163" s="211" t="s">
        <v>1</v>
      </c>
      <c r="I163" s="213"/>
      <c r="J163" s="209"/>
      <c r="K163" s="209"/>
      <c r="L163" s="214"/>
      <c r="M163" s="215"/>
      <c r="N163" s="216"/>
      <c r="O163" s="216"/>
      <c r="P163" s="216"/>
      <c r="Q163" s="216"/>
      <c r="R163" s="216"/>
      <c r="S163" s="216"/>
      <c r="T163" s="217"/>
      <c r="AT163" s="218" t="s">
        <v>191</v>
      </c>
      <c r="AU163" s="218" t="s">
        <v>85</v>
      </c>
      <c r="AV163" s="13" t="s">
        <v>83</v>
      </c>
      <c r="AW163" s="13" t="s">
        <v>32</v>
      </c>
      <c r="AX163" s="13" t="s">
        <v>75</v>
      </c>
      <c r="AY163" s="218" t="s">
        <v>145</v>
      </c>
    </row>
    <row r="164" spans="1:65" s="14" customFormat="1">
      <c r="B164" s="219"/>
      <c r="C164" s="220"/>
      <c r="D164" s="210" t="s">
        <v>191</v>
      </c>
      <c r="E164" s="221" t="s">
        <v>1</v>
      </c>
      <c r="F164" s="222" t="s">
        <v>1255</v>
      </c>
      <c r="G164" s="220"/>
      <c r="H164" s="223">
        <v>6.3730000000000002</v>
      </c>
      <c r="I164" s="224"/>
      <c r="J164" s="220"/>
      <c r="K164" s="220"/>
      <c r="L164" s="225"/>
      <c r="M164" s="226"/>
      <c r="N164" s="227"/>
      <c r="O164" s="227"/>
      <c r="P164" s="227"/>
      <c r="Q164" s="227"/>
      <c r="R164" s="227"/>
      <c r="S164" s="227"/>
      <c r="T164" s="228"/>
      <c r="AT164" s="229" t="s">
        <v>191</v>
      </c>
      <c r="AU164" s="229" t="s">
        <v>85</v>
      </c>
      <c r="AV164" s="14" t="s">
        <v>85</v>
      </c>
      <c r="AW164" s="14" t="s">
        <v>32</v>
      </c>
      <c r="AX164" s="14" t="s">
        <v>75</v>
      </c>
      <c r="AY164" s="229" t="s">
        <v>145</v>
      </c>
    </row>
    <row r="165" spans="1:65" s="15" customFormat="1">
      <c r="B165" s="230"/>
      <c r="C165" s="231"/>
      <c r="D165" s="210" t="s">
        <v>191</v>
      </c>
      <c r="E165" s="232" t="s">
        <v>1075</v>
      </c>
      <c r="F165" s="233" t="s">
        <v>195</v>
      </c>
      <c r="G165" s="231"/>
      <c r="H165" s="234">
        <v>6.3730000000000002</v>
      </c>
      <c r="I165" s="235"/>
      <c r="J165" s="231"/>
      <c r="K165" s="231"/>
      <c r="L165" s="236"/>
      <c r="M165" s="237"/>
      <c r="N165" s="238"/>
      <c r="O165" s="238"/>
      <c r="P165" s="238"/>
      <c r="Q165" s="238"/>
      <c r="R165" s="238"/>
      <c r="S165" s="238"/>
      <c r="T165" s="239"/>
      <c r="AT165" s="240" t="s">
        <v>191</v>
      </c>
      <c r="AU165" s="240" t="s">
        <v>85</v>
      </c>
      <c r="AV165" s="15" t="s">
        <v>151</v>
      </c>
      <c r="AW165" s="15" t="s">
        <v>32</v>
      </c>
      <c r="AX165" s="15" t="s">
        <v>83</v>
      </c>
      <c r="AY165" s="240" t="s">
        <v>145</v>
      </c>
    </row>
    <row r="166" spans="1:65" s="2" customFormat="1" ht="14.45" customHeight="1">
      <c r="A166" s="34"/>
      <c r="B166" s="35"/>
      <c r="C166" s="187" t="s">
        <v>217</v>
      </c>
      <c r="D166" s="187" t="s">
        <v>147</v>
      </c>
      <c r="E166" s="188" t="s">
        <v>1119</v>
      </c>
      <c r="F166" s="189" t="s">
        <v>1120</v>
      </c>
      <c r="G166" s="190" t="s">
        <v>428</v>
      </c>
      <c r="H166" s="191">
        <v>121.887</v>
      </c>
      <c r="I166" s="192"/>
      <c r="J166" s="193">
        <f>ROUND(I166*H166,2)</f>
        <v>0</v>
      </c>
      <c r="K166" s="194"/>
      <c r="L166" s="195"/>
      <c r="M166" s="196" t="s">
        <v>1</v>
      </c>
      <c r="N166" s="197" t="s">
        <v>40</v>
      </c>
      <c r="O166" s="71"/>
      <c r="P166" s="198">
        <f>O166*H166</f>
        <v>0</v>
      </c>
      <c r="Q166" s="198">
        <v>1</v>
      </c>
      <c r="R166" s="198">
        <f>Q166*H166</f>
        <v>121.887</v>
      </c>
      <c r="S166" s="198">
        <v>0</v>
      </c>
      <c r="T166" s="199">
        <f>S166*H166</f>
        <v>0</v>
      </c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R166" s="200" t="s">
        <v>150</v>
      </c>
      <c r="AT166" s="200" t="s">
        <v>147</v>
      </c>
      <c r="AU166" s="200" t="s">
        <v>85</v>
      </c>
      <c r="AY166" s="17" t="s">
        <v>145</v>
      </c>
      <c r="BE166" s="201">
        <f>IF(N166="základní",J166,0)</f>
        <v>0</v>
      </c>
      <c r="BF166" s="201">
        <f>IF(N166="snížená",J166,0)</f>
        <v>0</v>
      </c>
      <c r="BG166" s="201">
        <f>IF(N166="zákl. přenesená",J166,0)</f>
        <v>0</v>
      </c>
      <c r="BH166" s="201">
        <f>IF(N166="sníž. přenesená",J166,0)</f>
        <v>0</v>
      </c>
      <c r="BI166" s="201">
        <f>IF(N166="nulová",J166,0)</f>
        <v>0</v>
      </c>
      <c r="BJ166" s="17" t="s">
        <v>83</v>
      </c>
      <c r="BK166" s="201">
        <f>ROUND(I166*H166,2)</f>
        <v>0</v>
      </c>
      <c r="BL166" s="17" t="s">
        <v>151</v>
      </c>
      <c r="BM166" s="200" t="s">
        <v>1256</v>
      </c>
    </row>
    <row r="167" spans="1:65" s="14" customFormat="1">
      <c r="B167" s="219"/>
      <c r="C167" s="220"/>
      <c r="D167" s="210" t="s">
        <v>191</v>
      </c>
      <c r="E167" s="221" t="s">
        <v>1</v>
      </c>
      <c r="F167" s="222" t="s">
        <v>1122</v>
      </c>
      <c r="G167" s="220"/>
      <c r="H167" s="223">
        <v>121.887</v>
      </c>
      <c r="I167" s="224"/>
      <c r="J167" s="220"/>
      <c r="K167" s="220"/>
      <c r="L167" s="225"/>
      <c r="M167" s="226"/>
      <c r="N167" s="227"/>
      <c r="O167" s="227"/>
      <c r="P167" s="227"/>
      <c r="Q167" s="227"/>
      <c r="R167" s="227"/>
      <c r="S167" s="227"/>
      <c r="T167" s="228"/>
      <c r="AT167" s="229" t="s">
        <v>191</v>
      </c>
      <c r="AU167" s="229" t="s">
        <v>85</v>
      </c>
      <c r="AV167" s="14" t="s">
        <v>85</v>
      </c>
      <c r="AW167" s="14" t="s">
        <v>32</v>
      </c>
      <c r="AX167" s="14" t="s">
        <v>83</v>
      </c>
      <c r="AY167" s="229" t="s">
        <v>145</v>
      </c>
    </row>
    <row r="168" spans="1:65" s="2" customFormat="1" ht="14.45" customHeight="1">
      <c r="A168" s="34"/>
      <c r="B168" s="35"/>
      <c r="C168" s="187" t="s">
        <v>8</v>
      </c>
      <c r="D168" s="187" t="s">
        <v>147</v>
      </c>
      <c r="E168" s="188" t="s">
        <v>1123</v>
      </c>
      <c r="F168" s="189" t="s">
        <v>1124</v>
      </c>
      <c r="G168" s="190" t="s">
        <v>428</v>
      </c>
      <c r="H168" s="191">
        <v>0.47299999999999998</v>
      </c>
      <c r="I168" s="192"/>
      <c r="J168" s="193">
        <f>ROUND(I168*H168,2)</f>
        <v>0</v>
      </c>
      <c r="K168" s="194"/>
      <c r="L168" s="195"/>
      <c r="M168" s="196" t="s">
        <v>1</v>
      </c>
      <c r="N168" s="197" t="s">
        <v>40</v>
      </c>
      <c r="O168" s="71"/>
      <c r="P168" s="198">
        <f>O168*H168</f>
        <v>0</v>
      </c>
      <c r="Q168" s="198">
        <v>1</v>
      </c>
      <c r="R168" s="198">
        <f>Q168*H168</f>
        <v>0.47299999999999998</v>
      </c>
      <c r="S168" s="198">
        <v>0</v>
      </c>
      <c r="T168" s="199">
        <f>S168*H168</f>
        <v>0</v>
      </c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R168" s="200" t="s">
        <v>150</v>
      </c>
      <c r="AT168" s="200" t="s">
        <v>147</v>
      </c>
      <c r="AU168" s="200" t="s">
        <v>85</v>
      </c>
      <c r="AY168" s="17" t="s">
        <v>145</v>
      </c>
      <c r="BE168" s="201">
        <f>IF(N168="základní",J168,0)</f>
        <v>0</v>
      </c>
      <c r="BF168" s="201">
        <f>IF(N168="snížená",J168,0)</f>
        <v>0</v>
      </c>
      <c r="BG168" s="201">
        <f>IF(N168="zákl. přenesená",J168,0)</f>
        <v>0</v>
      </c>
      <c r="BH168" s="201">
        <f>IF(N168="sníž. přenesená",J168,0)</f>
        <v>0</v>
      </c>
      <c r="BI168" s="201">
        <f>IF(N168="nulová",J168,0)</f>
        <v>0</v>
      </c>
      <c r="BJ168" s="17" t="s">
        <v>83</v>
      </c>
      <c r="BK168" s="201">
        <f>ROUND(I168*H168,2)</f>
        <v>0</v>
      </c>
      <c r="BL168" s="17" t="s">
        <v>151</v>
      </c>
      <c r="BM168" s="200" t="s">
        <v>1257</v>
      </c>
    </row>
    <row r="169" spans="1:65" s="14" customFormat="1">
      <c r="B169" s="219"/>
      <c r="C169" s="220"/>
      <c r="D169" s="210" t="s">
        <v>191</v>
      </c>
      <c r="E169" s="221" t="s">
        <v>1</v>
      </c>
      <c r="F169" s="222" t="s">
        <v>1126</v>
      </c>
      <c r="G169" s="220"/>
      <c r="H169" s="223">
        <v>0.47299999999999998</v>
      </c>
      <c r="I169" s="224"/>
      <c r="J169" s="220"/>
      <c r="K169" s="220"/>
      <c r="L169" s="225"/>
      <c r="M169" s="226"/>
      <c r="N169" s="227"/>
      <c r="O169" s="227"/>
      <c r="P169" s="227"/>
      <c r="Q169" s="227"/>
      <c r="R169" s="227"/>
      <c r="S169" s="227"/>
      <c r="T169" s="228"/>
      <c r="AT169" s="229" t="s">
        <v>191</v>
      </c>
      <c r="AU169" s="229" t="s">
        <v>85</v>
      </c>
      <c r="AV169" s="14" t="s">
        <v>85</v>
      </c>
      <c r="AW169" s="14" t="s">
        <v>32</v>
      </c>
      <c r="AX169" s="14" t="s">
        <v>83</v>
      </c>
      <c r="AY169" s="229" t="s">
        <v>145</v>
      </c>
    </row>
    <row r="170" spans="1:65" s="2" customFormat="1" ht="14.45" customHeight="1">
      <c r="A170" s="34"/>
      <c r="B170" s="35"/>
      <c r="C170" s="187" t="s">
        <v>227</v>
      </c>
      <c r="D170" s="187" t="s">
        <v>147</v>
      </c>
      <c r="E170" s="188" t="s">
        <v>441</v>
      </c>
      <c r="F170" s="189" t="s">
        <v>442</v>
      </c>
      <c r="G170" s="190" t="s">
        <v>428</v>
      </c>
      <c r="H170" s="191">
        <v>33.298000000000002</v>
      </c>
      <c r="I170" s="192"/>
      <c r="J170" s="193">
        <f>ROUND(I170*H170,2)</f>
        <v>0</v>
      </c>
      <c r="K170" s="194"/>
      <c r="L170" s="195"/>
      <c r="M170" s="196" t="s">
        <v>1</v>
      </c>
      <c r="N170" s="197" t="s">
        <v>40</v>
      </c>
      <c r="O170" s="71"/>
      <c r="P170" s="198">
        <f>O170*H170</f>
        <v>0</v>
      </c>
      <c r="Q170" s="198">
        <v>1</v>
      </c>
      <c r="R170" s="198">
        <f>Q170*H170</f>
        <v>33.298000000000002</v>
      </c>
      <c r="S170" s="198">
        <v>0</v>
      </c>
      <c r="T170" s="199">
        <f>S170*H170</f>
        <v>0</v>
      </c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R170" s="200" t="s">
        <v>150</v>
      </c>
      <c r="AT170" s="200" t="s">
        <v>147</v>
      </c>
      <c r="AU170" s="200" t="s">
        <v>85</v>
      </c>
      <c r="AY170" s="17" t="s">
        <v>145</v>
      </c>
      <c r="BE170" s="201">
        <f>IF(N170="základní",J170,0)</f>
        <v>0</v>
      </c>
      <c r="BF170" s="201">
        <f>IF(N170="snížená",J170,0)</f>
        <v>0</v>
      </c>
      <c r="BG170" s="201">
        <f>IF(N170="zákl. přenesená",J170,0)</f>
        <v>0</v>
      </c>
      <c r="BH170" s="201">
        <f>IF(N170="sníž. přenesená",J170,0)</f>
        <v>0</v>
      </c>
      <c r="BI170" s="201">
        <f>IF(N170="nulová",J170,0)</f>
        <v>0</v>
      </c>
      <c r="BJ170" s="17" t="s">
        <v>83</v>
      </c>
      <c r="BK170" s="201">
        <f>ROUND(I170*H170,2)</f>
        <v>0</v>
      </c>
      <c r="BL170" s="17" t="s">
        <v>151</v>
      </c>
      <c r="BM170" s="200" t="s">
        <v>1258</v>
      </c>
    </row>
    <row r="171" spans="1:65" s="14" customFormat="1">
      <c r="B171" s="219"/>
      <c r="C171" s="220"/>
      <c r="D171" s="210" t="s">
        <v>191</v>
      </c>
      <c r="E171" s="221" t="s">
        <v>1</v>
      </c>
      <c r="F171" s="222" t="s">
        <v>1259</v>
      </c>
      <c r="G171" s="220"/>
      <c r="H171" s="223">
        <v>33.298000000000002</v>
      </c>
      <c r="I171" s="224"/>
      <c r="J171" s="220"/>
      <c r="K171" s="220"/>
      <c r="L171" s="225"/>
      <c r="M171" s="226"/>
      <c r="N171" s="227"/>
      <c r="O171" s="227"/>
      <c r="P171" s="227"/>
      <c r="Q171" s="227"/>
      <c r="R171" s="227"/>
      <c r="S171" s="227"/>
      <c r="T171" s="228"/>
      <c r="AT171" s="229" t="s">
        <v>191</v>
      </c>
      <c r="AU171" s="229" t="s">
        <v>85</v>
      </c>
      <c r="AV171" s="14" t="s">
        <v>85</v>
      </c>
      <c r="AW171" s="14" t="s">
        <v>32</v>
      </c>
      <c r="AX171" s="14" t="s">
        <v>83</v>
      </c>
      <c r="AY171" s="229" t="s">
        <v>145</v>
      </c>
    </row>
    <row r="172" spans="1:65" s="12" customFormat="1" ht="22.9" customHeight="1">
      <c r="B172" s="171"/>
      <c r="C172" s="172"/>
      <c r="D172" s="173" t="s">
        <v>74</v>
      </c>
      <c r="E172" s="185" t="s">
        <v>85</v>
      </c>
      <c r="F172" s="185" t="s">
        <v>569</v>
      </c>
      <c r="G172" s="172"/>
      <c r="H172" s="172"/>
      <c r="I172" s="175"/>
      <c r="J172" s="186">
        <f>BK172</f>
        <v>0</v>
      </c>
      <c r="K172" s="172"/>
      <c r="L172" s="177"/>
      <c r="M172" s="178"/>
      <c r="N172" s="179"/>
      <c r="O172" s="179"/>
      <c r="P172" s="180">
        <f>SUM(P173:P182)</f>
        <v>0</v>
      </c>
      <c r="Q172" s="179"/>
      <c r="R172" s="180">
        <f>SUM(R173:R182)</f>
        <v>5.5382999999999995E-3</v>
      </c>
      <c r="S172" s="179"/>
      <c r="T172" s="181">
        <f>SUM(T173:T182)</f>
        <v>0</v>
      </c>
      <c r="AR172" s="182" t="s">
        <v>83</v>
      </c>
      <c r="AT172" s="183" t="s">
        <v>74</v>
      </c>
      <c r="AU172" s="183" t="s">
        <v>83</v>
      </c>
      <c r="AY172" s="182" t="s">
        <v>145</v>
      </c>
      <c r="BK172" s="184">
        <f>SUM(BK173:BK182)</f>
        <v>0</v>
      </c>
    </row>
    <row r="173" spans="1:65" s="2" customFormat="1" ht="24.2" customHeight="1">
      <c r="A173" s="34"/>
      <c r="B173" s="35"/>
      <c r="C173" s="241" t="s">
        <v>357</v>
      </c>
      <c r="D173" s="241" t="s">
        <v>218</v>
      </c>
      <c r="E173" s="242" t="s">
        <v>577</v>
      </c>
      <c r="F173" s="243" t="s">
        <v>578</v>
      </c>
      <c r="G173" s="244" t="s">
        <v>232</v>
      </c>
      <c r="H173" s="245">
        <v>5.3250000000000002</v>
      </c>
      <c r="I173" s="246"/>
      <c r="J173" s="247">
        <f>ROUND(I173*H173,2)</f>
        <v>0</v>
      </c>
      <c r="K173" s="248"/>
      <c r="L173" s="39"/>
      <c r="M173" s="249" t="s">
        <v>1</v>
      </c>
      <c r="N173" s="250" t="s">
        <v>40</v>
      </c>
      <c r="O173" s="71"/>
      <c r="P173" s="198">
        <f>O173*H173</f>
        <v>0</v>
      </c>
      <c r="Q173" s="198">
        <v>1.3999999999999999E-4</v>
      </c>
      <c r="R173" s="198">
        <f>Q173*H173</f>
        <v>7.4549999999999996E-4</v>
      </c>
      <c r="S173" s="198">
        <v>0</v>
      </c>
      <c r="T173" s="199">
        <f>S173*H173</f>
        <v>0</v>
      </c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R173" s="200" t="s">
        <v>151</v>
      </c>
      <c r="AT173" s="200" t="s">
        <v>218</v>
      </c>
      <c r="AU173" s="200" t="s">
        <v>85</v>
      </c>
      <c r="AY173" s="17" t="s">
        <v>145</v>
      </c>
      <c r="BE173" s="201">
        <f>IF(N173="základní",J173,0)</f>
        <v>0</v>
      </c>
      <c r="BF173" s="201">
        <f>IF(N173="snížená",J173,0)</f>
        <v>0</v>
      </c>
      <c r="BG173" s="201">
        <f>IF(N173="zákl. přenesená",J173,0)</f>
        <v>0</v>
      </c>
      <c r="BH173" s="201">
        <f>IF(N173="sníž. přenesená",J173,0)</f>
        <v>0</v>
      </c>
      <c r="BI173" s="201">
        <f>IF(N173="nulová",J173,0)</f>
        <v>0</v>
      </c>
      <c r="BJ173" s="17" t="s">
        <v>83</v>
      </c>
      <c r="BK173" s="201">
        <f>ROUND(I173*H173,2)</f>
        <v>0</v>
      </c>
      <c r="BL173" s="17" t="s">
        <v>151</v>
      </c>
      <c r="BM173" s="200" t="s">
        <v>1260</v>
      </c>
    </row>
    <row r="174" spans="1:65" s="13" customFormat="1">
      <c r="B174" s="208"/>
      <c r="C174" s="209"/>
      <c r="D174" s="210" t="s">
        <v>191</v>
      </c>
      <c r="E174" s="211" t="s">
        <v>1</v>
      </c>
      <c r="F174" s="212" t="s">
        <v>1237</v>
      </c>
      <c r="G174" s="209"/>
      <c r="H174" s="211" t="s">
        <v>1</v>
      </c>
      <c r="I174" s="213"/>
      <c r="J174" s="209"/>
      <c r="K174" s="209"/>
      <c r="L174" s="214"/>
      <c r="M174" s="215"/>
      <c r="N174" s="216"/>
      <c r="O174" s="216"/>
      <c r="P174" s="216"/>
      <c r="Q174" s="216"/>
      <c r="R174" s="216"/>
      <c r="S174" s="216"/>
      <c r="T174" s="217"/>
      <c r="AT174" s="218" t="s">
        <v>191</v>
      </c>
      <c r="AU174" s="218" t="s">
        <v>85</v>
      </c>
      <c r="AV174" s="13" t="s">
        <v>83</v>
      </c>
      <c r="AW174" s="13" t="s">
        <v>32</v>
      </c>
      <c r="AX174" s="13" t="s">
        <v>75</v>
      </c>
      <c r="AY174" s="218" t="s">
        <v>145</v>
      </c>
    </row>
    <row r="175" spans="1:65" s="14" customFormat="1">
      <c r="B175" s="219"/>
      <c r="C175" s="220"/>
      <c r="D175" s="210" t="s">
        <v>191</v>
      </c>
      <c r="E175" s="221" t="s">
        <v>275</v>
      </c>
      <c r="F175" s="222" t="s">
        <v>1261</v>
      </c>
      <c r="G175" s="220"/>
      <c r="H175" s="223">
        <v>5.3250000000000002</v>
      </c>
      <c r="I175" s="224"/>
      <c r="J175" s="220"/>
      <c r="K175" s="220"/>
      <c r="L175" s="225"/>
      <c r="M175" s="226"/>
      <c r="N175" s="227"/>
      <c r="O175" s="227"/>
      <c r="P175" s="227"/>
      <c r="Q175" s="227"/>
      <c r="R175" s="227"/>
      <c r="S175" s="227"/>
      <c r="T175" s="228"/>
      <c r="AT175" s="229" t="s">
        <v>191</v>
      </c>
      <c r="AU175" s="229" t="s">
        <v>85</v>
      </c>
      <c r="AV175" s="14" t="s">
        <v>85</v>
      </c>
      <c r="AW175" s="14" t="s">
        <v>32</v>
      </c>
      <c r="AX175" s="14" t="s">
        <v>83</v>
      </c>
      <c r="AY175" s="229" t="s">
        <v>145</v>
      </c>
    </row>
    <row r="176" spans="1:65" s="2" customFormat="1" ht="14.45" customHeight="1">
      <c r="A176" s="34"/>
      <c r="B176" s="35"/>
      <c r="C176" s="187" t="s">
        <v>361</v>
      </c>
      <c r="D176" s="187" t="s">
        <v>147</v>
      </c>
      <c r="E176" s="188" t="s">
        <v>582</v>
      </c>
      <c r="F176" s="189" t="s">
        <v>583</v>
      </c>
      <c r="G176" s="190" t="s">
        <v>232</v>
      </c>
      <c r="H176" s="191">
        <v>7.9880000000000004</v>
      </c>
      <c r="I176" s="192"/>
      <c r="J176" s="193">
        <f>ROUND(I176*H176,2)</f>
        <v>0</v>
      </c>
      <c r="K176" s="194"/>
      <c r="L176" s="195"/>
      <c r="M176" s="196" t="s">
        <v>1</v>
      </c>
      <c r="N176" s="197" t="s">
        <v>40</v>
      </c>
      <c r="O176" s="71"/>
      <c r="P176" s="198">
        <f>O176*H176</f>
        <v>0</v>
      </c>
      <c r="Q176" s="198">
        <v>5.9999999999999995E-4</v>
      </c>
      <c r="R176" s="198">
        <f>Q176*H176</f>
        <v>4.7927999999999998E-3</v>
      </c>
      <c r="S176" s="198">
        <v>0</v>
      </c>
      <c r="T176" s="199">
        <f>S176*H176</f>
        <v>0</v>
      </c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R176" s="200" t="s">
        <v>150</v>
      </c>
      <c r="AT176" s="200" t="s">
        <v>147</v>
      </c>
      <c r="AU176" s="200" t="s">
        <v>85</v>
      </c>
      <c r="AY176" s="17" t="s">
        <v>145</v>
      </c>
      <c r="BE176" s="201">
        <f>IF(N176="základní",J176,0)</f>
        <v>0</v>
      </c>
      <c r="BF176" s="201">
        <f>IF(N176="snížená",J176,0)</f>
        <v>0</v>
      </c>
      <c r="BG176" s="201">
        <f>IF(N176="zákl. přenesená",J176,0)</f>
        <v>0</v>
      </c>
      <c r="BH176" s="201">
        <f>IF(N176="sníž. přenesená",J176,0)</f>
        <v>0</v>
      </c>
      <c r="BI176" s="201">
        <f>IF(N176="nulová",J176,0)</f>
        <v>0</v>
      </c>
      <c r="BJ176" s="17" t="s">
        <v>83</v>
      </c>
      <c r="BK176" s="201">
        <f>ROUND(I176*H176,2)</f>
        <v>0</v>
      </c>
      <c r="BL176" s="17" t="s">
        <v>151</v>
      </c>
      <c r="BM176" s="200" t="s">
        <v>1262</v>
      </c>
    </row>
    <row r="177" spans="1:65" s="13" customFormat="1">
      <c r="B177" s="208"/>
      <c r="C177" s="209"/>
      <c r="D177" s="210" t="s">
        <v>191</v>
      </c>
      <c r="E177" s="211" t="s">
        <v>1</v>
      </c>
      <c r="F177" s="212" t="s">
        <v>1263</v>
      </c>
      <c r="G177" s="209"/>
      <c r="H177" s="211" t="s">
        <v>1</v>
      </c>
      <c r="I177" s="213"/>
      <c r="J177" s="209"/>
      <c r="K177" s="209"/>
      <c r="L177" s="214"/>
      <c r="M177" s="215"/>
      <c r="N177" s="216"/>
      <c r="O177" s="216"/>
      <c r="P177" s="216"/>
      <c r="Q177" s="216"/>
      <c r="R177" s="216"/>
      <c r="S177" s="216"/>
      <c r="T177" s="217"/>
      <c r="AT177" s="218" t="s">
        <v>191</v>
      </c>
      <c r="AU177" s="218" t="s">
        <v>85</v>
      </c>
      <c r="AV177" s="13" t="s">
        <v>83</v>
      </c>
      <c r="AW177" s="13" t="s">
        <v>32</v>
      </c>
      <c r="AX177" s="13" t="s">
        <v>75</v>
      </c>
      <c r="AY177" s="218" t="s">
        <v>145</v>
      </c>
    </row>
    <row r="178" spans="1:65" s="14" customFormat="1">
      <c r="B178" s="219"/>
      <c r="C178" s="220"/>
      <c r="D178" s="210" t="s">
        <v>191</v>
      </c>
      <c r="E178" s="221" t="s">
        <v>1</v>
      </c>
      <c r="F178" s="222" t="s">
        <v>275</v>
      </c>
      <c r="G178" s="220"/>
      <c r="H178" s="223">
        <v>5.3250000000000002</v>
      </c>
      <c r="I178" s="224"/>
      <c r="J178" s="220"/>
      <c r="K178" s="220"/>
      <c r="L178" s="225"/>
      <c r="M178" s="226"/>
      <c r="N178" s="227"/>
      <c r="O178" s="227"/>
      <c r="P178" s="227"/>
      <c r="Q178" s="227"/>
      <c r="R178" s="227"/>
      <c r="S178" s="227"/>
      <c r="T178" s="228"/>
      <c r="AT178" s="229" t="s">
        <v>191</v>
      </c>
      <c r="AU178" s="229" t="s">
        <v>85</v>
      </c>
      <c r="AV178" s="14" t="s">
        <v>85</v>
      </c>
      <c r="AW178" s="14" t="s">
        <v>32</v>
      </c>
      <c r="AX178" s="14" t="s">
        <v>83</v>
      </c>
      <c r="AY178" s="229" t="s">
        <v>145</v>
      </c>
    </row>
    <row r="179" spans="1:65" s="14" customFormat="1">
      <c r="B179" s="219"/>
      <c r="C179" s="220"/>
      <c r="D179" s="210" t="s">
        <v>191</v>
      </c>
      <c r="E179" s="220"/>
      <c r="F179" s="222" t="s">
        <v>1264</v>
      </c>
      <c r="G179" s="220"/>
      <c r="H179" s="223">
        <v>7.9880000000000004</v>
      </c>
      <c r="I179" s="224"/>
      <c r="J179" s="220"/>
      <c r="K179" s="220"/>
      <c r="L179" s="225"/>
      <c r="M179" s="226"/>
      <c r="N179" s="227"/>
      <c r="O179" s="227"/>
      <c r="P179" s="227"/>
      <c r="Q179" s="227"/>
      <c r="R179" s="227"/>
      <c r="S179" s="227"/>
      <c r="T179" s="228"/>
      <c r="AT179" s="229" t="s">
        <v>191</v>
      </c>
      <c r="AU179" s="229" t="s">
        <v>85</v>
      </c>
      <c r="AV179" s="14" t="s">
        <v>85</v>
      </c>
      <c r="AW179" s="14" t="s">
        <v>4</v>
      </c>
      <c r="AX179" s="14" t="s">
        <v>83</v>
      </c>
      <c r="AY179" s="229" t="s">
        <v>145</v>
      </c>
    </row>
    <row r="180" spans="1:65" s="2" customFormat="1" ht="14.45" customHeight="1">
      <c r="A180" s="34"/>
      <c r="B180" s="35"/>
      <c r="C180" s="241" t="s">
        <v>365</v>
      </c>
      <c r="D180" s="241" t="s">
        <v>218</v>
      </c>
      <c r="E180" s="242" t="s">
        <v>666</v>
      </c>
      <c r="F180" s="243" t="s">
        <v>667</v>
      </c>
      <c r="G180" s="244" t="s">
        <v>232</v>
      </c>
      <c r="H180" s="245">
        <v>11.73</v>
      </c>
      <c r="I180" s="246"/>
      <c r="J180" s="247">
        <f>ROUND(I180*H180,2)</f>
        <v>0</v>
      </c>
      <c r="K180" s="248"/>
      <c r="L180" s="39"/>
      <c r="M180" s="249" t="s">
        <v>1</v>
      </c>
      <c r="N180" s="250" t="s">
        <v>40</v>
      </c>
      <c r="O180" s="71"/>
      <c r="P180" s="198">
        <f>O180*H180</f>
        <v>0</v>
      </c>
      <c r="Q180" s="198">
        <v>0</v>
      </c>
      <c r="R180" s="198">
        <f>Q180*H180</f>
        <v>0</v>
      </c>
      <c r="S180" s="198">
        <v>0</v>
      </c>
      <c r="T180" s="199">
        <f>S180*H180</f>
        <v>0</v>
      </c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R180" s="200" t="s">
        <v>151</v>
      </c>
      <c r="AT180" s="200" t="s">
        <v>218</v>
      </c>
      <c r="AU180" s="200" t="s">
        <v>85</v>
      </c>
      <c r="AY180" s="17" t="s">
        <v>145</v>
      </c>
      <c r="BE180" s="201">
        <f>IF(N180="základní",J180,0)</f>
        <v>0</v>
      </c>
      <c r="BF180" s="201">
        <f>IF(N180="snížená",J180,0)</f>
        <v>0</v>
      </c>
      <c r="BG180" s="201">
        <f>IF(N180="zákl. přenesená",J180,0)</f>
        <v>0</v>
      </c>
      <c r="BH180" s="201">
        <f>IF(N180="sníž. přenesená",J180,0)</f>
        <v>0</v>
      </c>
      <c r="BI180" s="201">
        <f>IF(N180="nulová",J180,0)</f>
        <v>0</v>
      </c>
      <c r="BJ180" s="17" t="s">
        <v>83</v>
      </c>
      <c r="BK180" s="201">
        <f>ROUND(I180*H180,2)</f>
        <v>0</v>
      </c>
      <c r="BL180" s="17" t="s">
        <v>151</v>
      </c>
      <c r="BM180" s="200" t="s">
        <v>1265</v>
      </c>
    </row>
    <row r="181" spans="1:65" s="13" customFormat="1">
      <c r="B181" s="208"/>
      <c r="C181" s="209"/>
      <c r="D181" s="210" t="s">
        <v>191</v>
      </c>
      <c r="E181" s="211" t="s">
        <v>1</v>
      </c>
      <c r="F181" s="212" t="s">
        <v>1237</v>
      </c>
      <c r="G181" s="209"/>
      <c r="H181" s="211" t="s">
        <v>1</v>
      </c>
      <c r="I181" s="213"/>
      <c r="J181" s="209"/>
      <c r="K181" s="209"/>
      <c r="L181" s="214"/>
      <c r="M181" s="215"/>
      <c r="N181" s="216"/>
      <c r="O181" s="216"/>
      <c r="P181" s="216"/>
      <c r="Q181" s="216"/>
      <c r="R181" s="216"/>
      <c r="S181" s="216"/>
      <c r="T181" s="217"/>
      <c r="AT181" s="218" t="s">
        <v>191</v>
      </c>
      <c r="AU181" s="218" t="s">
        <v>85</v>
      </c>
      <c r="AV181" s="13" t="s">
        <v>83</v>
      </c>
      <c r="AW181" s="13" t="s">
        <v>32</v>
      </c>
      <c r="AX181" s="13" t="s">
        <v>75</v>
      </c>
      <c r="AY181" s="218" t="s">
        <v>145</v>
      </c>
    </row>
    <row r="182" spans="1:65" s="14" customFormat="1">
      <c r="B182" s="219"/>
      <c r="C182" s="220"/>
      <c r="D182" s="210" t="s">
        <v>191</v>
      </c>
      <c r="E182" s="221" t="s">
        <v>1</v>
      </c>
      <c r="F182" s="222" t="s">
        <v>1266</v>
      </c>
      <c r="G182" s="220"/>
      <c r="H182" s="223">
        <v>11.73</v>
      </c>
      <c r="I182" s="224"/>
      <c r="J182" s="220"/>
      <c r="K182" s="220"/>
      <c r="L182" s="225"/>
      <c r="M182" s="226"/>
      <c r="N182" s="227"/>
      <c r="O182" s="227"/>
      <c r="P182" s="227"/>
      <c r="Q182" s="227"/>
      <c r="R182" s="227"/>
      <c r="S182" s="227"/>
      <c r="T182" s="228"/>
      <c r="AT182" s="229" t="s">
        <v>191</v>
      </c>
      <c r="AU182" s="229" t="s">
        <v>85</v>
      </c>
      <c r="AV182" s="14" t="s">
        <v>85</v>
      </c>
      <c r="AW182" s="14" t="s">
        <v>32</v>
      </c>
      <c r="AX182" s="14" t="s">
        <v>83</v>
      </c>
      <c r="AY182" s="229" t="s">
        <v>145</v>
      </c>
    </row>
    <row r="183" spans="1:65" s="12" customFormat="1" ht="22.9" customHeight="1">
      <c r="B183" s="171"/>
      <c r="C183" s="172"/>
      <c r="D183" s="173" t="s">
        <v>74</v>
      </c>
      <c r="E183" s="185" t="s">
        <v>151</v>
      </c>
      <c r="F183" s="185" t="s">
        <v>657</v>
      </c>
      <c r="G183" s="172"/>
      <c r="H183" s="172"/>
      <c r="I183" s="175"/>
      <c r="J183" s="186">
        <f>BK183</f>
        <v>0</v>
      </c>
      <c r="K183" s="172"/>
      <c r="L183" s="177"/>
      <c r="M183" s="178"/>
      <c r="N183" s="179"/>
      <c r="O183" s="179"/>
      <c r="P183" s="180">
        <f>SUM(P184:P192)</f>
        <v>0</v>
      </c>
      <c r="Q183" s="179"/>
      <c r="R183" s="180">
        <f>SUM(R184:R192)</f>
        <v>0</v>
      </c>
      <c r="S183" s="179"/>
      <c r="T183" s="181">
        <f>SUM(T184:T192)</f>
        <v>0</v>
      </c>
      <c r="AR183" s="182" t="s">
        <v>83</v>
      </c>
      <c r="AT183" s="183" t="s">
        <v>74</v>
      </c>
      <c r="AU183" s="183" t="s">
        <v>83</v>
      </c>
      <c r="AY183" s="182" t="s">
        <v>145</v>
      </c>
      <c r="BK183" s="184">
        <f>SUM(BK184:BK192)</f>
        <v>0</v>
      </c>
    </row>
    <row r="184" spans="1:65" s="2" customFormat="1" ht="14.45" customHeight="1">
      <c r="A184" s="34"/>
      <c r="B184" s="35"/>
      <c r="C184" s="241" t="s">
        <v>369</v>
      </c>
      <c r="D184" s="241" t="s">
        <v>218</v>
      </c>
      <c r="E184" s="242" t="s">
        <v>1267</v>
      </c>
      <c r="F184" s="243" t="s">
        <v>1268</v>
      </c>
      <c r="G184" s="244" t="s">
        <v>241</v>
      </c>
      <c r="H184" s="245">
        <v>1.0249999999999999</v>
      </c>
      <c r="I184" s="246"/>
      <c r="J184" s="247">
        <f>ROUND(I184*H184,2)</f>
        <v>0</v>
      </c>
      <c r="K184" s="248"/>
      <c r="L184" s="39"/>
      <c r="M184" s="249" t="s">
        <v>1</v>
      </c>
      <c r="N184" s="250" t="s">
        <v>40</v>
      </c>
      <c r="O184" s="71"/>
      <c r="P184" s="198">
        <f>O184*H184</f>
        <v>0</v>
      </c>
      <c r="Q184" s="198">
        <v>0</v>
      </c>
      <c r="R184" s="198">
        <f>Q184*H184</f>
        <v>0</v>
      </c>
      <c r="S184" s="198">
        <v>0</v>
      </c>
      <c r="T184" s="199">
        <f>S184*H184</f>
        <v>0</v>
      </c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R184" s="200" t="s">
        <v>151</v>
      </c>
      <c r="AT184" s="200" t="s">
        <v>218</v>
      </c>
      <c r="AU184" s="200" t="s">
        <v>85</v>
      </c>
      <c r="AY184" s="17" t="s">
        <v>145</v>
      </c>
      <c r="BE184" s="201">
        <f>IF(N184="základní",J184,0)</f>
        <v>0</v>
      </c>
      <c r="BF184" s="201">
        <f>IF(N184="snížená",J184,0)</f>
        <v>0</v>
      </c>
      <c r="BG184" s="201">
        <f>IF(N184="zákl. přenesená",J184,0)</f>
        <v>0</v>
      </c>
      <c r="BH184" s="201">
        <f>IF(N184="sníž. přenesená",J184,0)</f>
        <v>0</v>
      </c>
      <c r="BI184" s="201">
        <f>IF(N184="nulová",J184,0)</f>
        <v>0</v>
      </c>
      <c r="BJ184" s="17" t="s">
        <v>83</v>
      </c>
      <c r="BK184" s="201">
        <f>ROUND(I184*H184,2)</f>
        <v>0</v>
      </c>
      <c r="BL184" s="17" t="s">
        <v>151</v>
      </c>
      <c r="BM184" s="200" t="s">
        <v>1269</v>
      </c>
    </row>
    <row r="185" spans="1:65" s="14" customFormat="1">
      <c r="B185" s="219"/>
      <c r="C185" s="220"/>
      <c r="D185" s="210" t="s">
        <v>191</v>
      </c>
      <c r="E185" s="221" t="s">
        <v>1</v>
      </c>
      <c r="F185" s="222" t="s">
        <v>1270</v>
      </c>
      <c r="G185" s="220"/>
      <c r="H185" s="223">
        <v>1.0249999999999999</v>
      </c>
      <c r="I185" s="224"/>
      <c r="J185" s="220"/>
      <c r="K185" s="220"/>
      <c r="L185" s="225"/>
      <c r="M185" s="226"/>
      <c r="N185" s="227"/>
      <c r="O185" s="227"/>
      <c r="P185" s="227"/>
      <c r="Q185" s="227"/>
      <c r="R185" s="227"/>
      <c r="S185" s="227"/>
      <c r="T185" s="228"/>
      <c r="AT185" s="229" t="s">
        <v>191</v>
      </c>
      <c r="AU185" s="229" t="s">
        <v>85</v>
      </c>
      <c r="AV185" s="14" t="s">
        <v>85</v>
      </c>
      <c r="AW185" s="14" t="s">
        <v>32</v>
      </c>
      <c r="AX185" s="14" t="s">
        <v>83</v>
      </c>
      <c r="AY185" s="229" t="s">
        <v>145</v>
      </c>
    </row>
    <row r="186" spans="1:65" s="2" customFormat="1" ht="24.2" customHeight="1">
      <c r="A186" s="34"/>
      <c r="B186" s="35"/>
      <c r="C186" s="241" t="s">
        <v>7</v>
      </c>
      <c r="D186" s="241" t="s">
        <v>218</v>
      </c>
      <c r="E186" s="242" t="s">
        <v>1127</v>
      </c>
      <c r="F186" s="243" t="s">
        <v>1128</v>
      </c>
      <c r="G186" s="244" t="s">
        <v>241</v>
      </c>
      <c r="H186" s="245">
        <v>1.365</v>
      </c>
      <c r="I186" s="246"/>
      <c r="J186" s="247">
        <f>ROUND(I186*H186,2)</f>
        <v>0</v>
      </c>
      <c r="K186" s="248"/>
      <c r="L186" s="39"/>
      <c r="M186" s="249" t="s">
        <v>1</v>
      </c>
      <c r="N186" s="250" t="s">
        <v>40</v>
      </c>
      <c r="O186" s="71"/>
      <c r="P186" s="198">
        <f>O186*H186</f>
        <v>0</v>
      </c>
      <c r="Q186" s="198">
        <v>0</v>
      </c>
      <c r="R186" s="198">
        <f>Q186*H186</f>
        <v>0</v>
      </c>
      <c r="S186" s="198">
        <v>0</v>
      </c>
      <c r="T186" s="199">
        <f>S186*H186</f>
        <v>0</v>
      </c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R186" s="200" t="s">
        <v>151</v>
      </c>
      <c r="AT186" s="200" t="s">
        <v>218</v>
      </c>
      <c r="AU186" s="200" t="s">
        <v>85</v>
      </c>
      <c r="AY186" s="17" t="s">
        <v>145</v>
      </c>
      <c r="BE186" s="201">
        <f>IF(N186="základní",J186,0)</f>
        <v>0</v>
      </c>
      <c r="BF186" s="201">
        <f>IF(N186="snížená",J186,0)</f>
        <v>0</v>
      </c>
      <c r="BG186" s="201">
        <f>IF(N186="zákl. přenesená",J186,0)</f>
        <v>0</v>
      </c>
      <c r="BH186" s="201">
        <f>IF(N186="sníž. přenesená",J186,0)</f>
        <v>0</v>
      </c>
      <c r="BI186" s="201">
        <f>IF(N186="nulová",J186,0)</f>
        <v>0</v>
      </c>
      <c r="BJ186" s="17" t="s">
        <v>83</v>
      </c>
      <c r="BK186" s="201">
        <f>ROUND(I186*H186,2)</f>
        <v>0</v>
      </c>
      <c r="BL186" s="17" t="s">
        <v>151</v>
      </c>
      <c r="BM186" s="200" t="s">
        <v>1271</v>
      </c>
    </row>
    <row r="187" spans="1:65" s="14" customFormat="1">
      <c r="B187" s="219"/>
      <c r="C187" s="220"/>
      <c r="D187" s="210" t="s">
        <v>191</v>
      </c>
      <c r="E187" s="221" t="s">
        <v>1067</v>
      </c>
      <c r="F187" s="222" t="s">
        <v>1272</v>
      </c>
      <c r="G187" s="220"/>
      <c r="H187" s="223">
        <v>1.365</v>
      </c>
      <c r="I187" s="224"/>
      <c r="J187" s="220"/>
      <c r="K187" s="220"/>
      <c r="L187" s="225"/>
      <c r="M187" s="226"/>
      <c r="N187" s="227"/>
      <c r="O187" s="227"/>
      <c r="P187" s="227"/>
      <c r="Q187" s="227"/>
      <c r="R187" s="227"/>
      <c r="S187" s="227"/>
      <c r="T187" s="228"/>
      <c r="AT187" s="229" t="s">
        <v>191</v>
      </c>
      <c r="AU187" s="229" t="s">
        <v>85</v>
      </c>
      <c r="AV187" s="14" t="s">
        <v>85</v>
      </c>
      <c r="AW187" s="14" t="s">
        <v>32</v>
      </c>
      <c r="AX187" s="14" t="s">
        <v>83</v>
      </c>
      <c r="AY187" s="229" t="s">
        <v>145</v>
      </c>
    </row>
    <row r="188" spans="1:65" s="2" customFormat="1" ht="24.2" customHeight="1">
      <c r="A188" s="34"/>
      <c r="B188" s="35"/>
      <c r="C188" s="241" t="s">
        <v>376</v>
      </c>
      <c r="D188" s="241" t="s">
        <v>218</v>
      </c>
      <c r="E188" s="242" t="s">
        <v>1273</v>
      </c>
      <c r="F188" s="243" t="s">
        <v>1274</v>
      </c>
      <c r="G188" s="244" t="s">
        <v>241</v>
      </c>
      <c r="H188" s="245">
        <v>0.67200000000000004</v>
      </c>
      <c r="I188" s="246"/>
      <c r="J188" s="247">
        <f>ROUND(I188*H188,2)</f>
        <v>0</v>
      </c>
      <c r="K188" s="248"/>
      <c r="L188" s="39"/>
      <c r="M188" s="249" t="s">
        <v>1</v>
      </c>
      <c r="N188" s="250" t="s">
        <v>40</v>
      </c>
      <c r="O188" s="71"/>
      <c r="P188" s="198">
        <f>O188*H188</f>
        <v>0</v>
      </c>
      <c r="Q188" s="198">
        <v>0</v>
      </c>
      <c r="R188" s="198">
        <f>Q188*H188</f>
        <v>0</v>
      </c>
      <c r="S188" s="198">
        <v>0</v>
      </c>
      <c r="T188" s="199">
        <f>S188*H188</f>
        <v>0</v>
      </c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R188" s="200" t="s">
        <v>151</v>
      </c>
      <c r="AT188" s="200" t="s">
        <v>218</v>
      </c>
      <c r="AU188" s="200" t="s">
        <v>85</v>
      </c>
      <c r="AY188" s="17" t="s">
        <v>145</v>
      </c>
      <c r="BE188" s="201">
        <f>IF(N188="základní",J188,0)</f>
        <v>0</v>
      </c>
      <c r="BF188" s="201">
        <f>IF(N188="snížená",J188,0)</f>
        <v>0</v>
      </c>
      <c r="BG188" s="201">
        <f>IF(N188="zákl. přenesená",J188,0)</f>
        <v>0</v>
      </c>
      <c r="BH188" s="201">
        <f>IF(N188="sníž. přenesená",J188,0)</f>
        <v>0</v>
      </c>
      <c r="BI188" s="201">
        <f>IF(N188="nulová",J188,0)</f>
        <v>0</v>
      </c>
      <c r="BJ188" s="17" t="s">
        <v>83</v>
      </c>
      <c r="BK188" s="201">
        <f>ROUND(I188*H188,2)</f>
        <v>0</v>
      </c>
      <c r="BL188" s="17" t="s">
        <v>151</v>
      </c>
      <c r="BM188" s="200" t="s">
        <v>1275</v>
      </c>
    </row>
    <row r="189" spans="1:65" s="14" customFormat="1">
      <c r="B189" s="219"/>
      <c r="C189" s="220"/>
      <c r="D189" s="210" t="s">
        <v>191</v>
      </c>
      <c r="E189" s="221" t="s">
        <v>1</v>
      </c>
      <c r="F189" s="222" t="s">
        <v>1276</v>
      </c>
      <c r="G189" s="220"/>
      <c r="H189" s="223">
        <v>0.67200000000000004</v>
      </c>
      <c r="I189" s="224"/>
      <c r="J189" s="220"/>
      <c r="K189" s="220"/>
      <c r="L189" s="225"/>
      <c r="M189" s="226"/>
      <c r="N189" s="227"/>
      <c r="O189" s="227"/>
      <c r="P189" s="227"/>
      <c r="Q189" s="227"/>
      <c r="R189" s="227"/>
      <c r="S189" s="227"/>
      <c r="T189" s="228"/>
      <c r="AT189" s="229" t="s">
        <v>191</v>
      </c>
      <c r="AU189" s="229" t="s">
        <v>85</v>
      </c>
      <c r="AV189" s="14" t="s">
        <v>85</v>
      </c>
      <c r="AW189" s="14" t="s">
        <v>32</v>
      </c>
      <c r="AX189" s="14" t="s">
        <v>83</v>
      </c>
      <c r="AY189" s="229" t="s">
        <v>145</v>
      </c>
    </row>
    <row r="190" spans="1:65" s="2" customFormat="1" ht="24.2" customHeight="1">
      <c r="A190" s="34"/>
      <c r="B190" s="35"/>
      <c r="C190" s="187" t="s">
        <v>380</v>
      </c>
      <c r="D190" s="187" t="s">
        <v>147</v>
      </c>
      <c r="E190" s="188" t="s">
        <v>1277</v>
      </c>
      <c r="F190" s="189" t="s">
        <v>1278</v>
      </c>
      <c r="G190" s="190" t="s">
        <v>232</v>
      </c>
      <c r="H190" s="191">
        <v>7.65</v>
      </c>
      <c r="I190" s="192"/>
      <c r="J190" s="193">
        <f>ROUND(I190*H190,2)</f>
        <v>0</v>
      </c>
      <c r="K190" s="194"/>
      <c r="L190" s="195"/>
      <c r="M190" s="196" t="s">
        <v>1</v>
      </c>
      <c r="N190" s="197" t="s">
        <v>40</v>
      </c>
      <c r="O190" s="71"/>
      <c r="P190" s="198">
        <f>O190*H190</f>
        <v>0</v>
      </c>
      <c r="Q190" s="198">
        <v>0</v>
      </c>
      <c r="R190" s="198">
        <f>Q190*H190</f>
        <v>0</v>
      </c>
      <c r="S190" s="198">
        <v>0</v>
      </c>
      <c r="T190" s="199">
        <f>S190*H190</f>
        <v>0</v>
      </c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R190" s="200" t="s">
        <v>150</v>
      </c>
      <c r="AT190" s="200" t="s">
        <v>147</v>
      </c>
      <c r="AU190" s="200" t="s">
        <v>85</v>
      </c>
      <c r="AY190" s="17" t="s">
        <v>145</v>
      </c>
      <c r="BE190" s="201">
        <f>IF(N190="základní",J190,0)</f>
        <v>0</v>
      </c>
      <c r="BF190" s="201">
        <f>IF(N190="snížená",J190,0)</f>
        <v>0</v>
      </c>
      <c r="BG190" s="201">
        <f>IF(N190="zákl. přenesená",J190,0)</f>
        <v>0</v>
      </c>
      <c r="BH190" s="201">
        <f>IF(N190="sníž. přenesená",J190,0)</f>
        <v>0</v>
      </c>
      <c r="BI190" s="201">
        <f>IF(N190="nulová",J190,0)</f>
        <v>0</v>
      </c>
      <c r="BJ190" s="17" t="s">
        <v>83</v>
      </c>
      <c r="BK190" s="201">
        <f>ROUND(I190*H190,2)</f>
        <v>0</v>
      </c>
      <c r="BL190" s="17" t="s">
        <v>151</v>
      </c>
      <c r="BM190" s="200" t="s">
        <v>1279</v>
      </c>
    </row>
    <row r="191" spans="1:65" s="13" customFormat="1">
      <c r="B191" s="208"/>
      <c r="C191" s="209"/>
      <c r="D191" s="210" t="s">
        <v>191</v>
      </c>
      <c r="E191" s="211" t="s">
        <v>1</v>
      </c>
      <c r="F191" s="212" t="s">
        <v>1237</v>
      </c>
      <c r="G191" s="209"/>
      <c r="H191" s="211" t="s">
        <v>1</v>
      </c>
      <c r="I191" s="213"/>
      <c r="J191" s="209"/>
      <c r="K191" s="209"/>
      <c r="L191" s="214"/>
      <c r="M191" s="215"/>
      <c r="N191" s="216"/>
      <c r="O191" s="216"/>
      <c r="P191" s="216"/>
      <c r="Q191" s="216"/>
      <c r="R191" s="216"/>
      <c r="S191" s="216"/>
      <c r="T191" s="217"/>
      <c r="AT191" s="218" t="s">
        <v>191</v>
      </c>
      <c r="AU191" s="218" t="s">
        <v>85</v>
      </c>
      <c r="AV191" s="13" t="s">
        <v>83</v>
      </c>
      <c r="AW191" s="13" t="s">
        <v>32</v>
      </c>
      <c r="AX191" s="13" t="s">
        <v>75</v>
      </c>
      <c r="AY191" s="218" t="s">
        <v>145</v>
      </c>
    </row>
    <row r="192" spans="1:65" s="14" customFormat="1">
      <c r="B192" s="219"/>
      <c r="C192" s="220"/>
      <c r="D192" s="210" t="s">
        <v>191</v>
      </c>
      <c r="E192" s="221" t="s">
        <v>1</v>
      </c>
      <c r="F192" s="222" t="s">
        <v>1280</v>
      </c>
      <c r="G192" s="220"/>
      <c r="H192" s="223">
        <v>7.65</v>
      </c>
      <c r="I192" s="224"/>
      <c r="J192" s="220"/>
      <c r="K192" s="220"/>
      <c r="L192" s="225"/>
      <c r="M192" s="226"/>
      <c r="N192" s="227"/>
      <c r="O192" s="227"/>
      <c r="P192" s="227"/>
      <c r="Q192" s="227"/>
      <c r="R192" s="227"/>
      <c r="S192" s="227"/>
      <c r="T192" s="228"/>
      <c r="AT192" s="229" t="s">
        <v>191</v>
      </c>
      <c r="AU192" s="229" t="s">
        <v>85</v>
      </c>
      <c r="AV192" s="14" t="s">
        <v>85</v>
      </c>
      <c r="AW192" s="14" t="s">
        <v>32</v>
      </c>
      <c r="AX192" s="14" t="s">
        <v>83</v>
      </c>
      <c r="AY192" s="229" t="s">
        <v>145</v>
      </c>
    </row>
    <row r="193" spans="1:65" s="12" customFormat="1" ht="22.9" customHeight="1">
      <c r="B193" s="171"/>
      <c r="C193" s="172"/>
      <c r="D193" s="173" t="s">
        <v>74</v>
      </c>
      <c r="E193" s="185" t="s">
        <v>150</v>
      </c>
      <c r="F193" s="185" t="s">
        <v>732</v>
      </c>
      <c r="G193" s="172"/>
      <c r="H193" s="172"/>
      <c r="I193" s="175"/>
      <c r="J193" s="186">
        <f>BK193</f>
        <v>0</v>
      </c>
      <c r="K193" s="172"/>
      <c r="L193" s="177"/>
      <c r="M193" s="178"/>
      <c r="N193" s="179"/>
      <c r="O193" s="179"/>
      <c r="P193" s="180">
        <f>SUM(P194:P277)</f>
        <v>0</v>
      </c>
      <c r="Q193" s="179"/>
      <c r="R193" s="180">
        <f>SUM(R194:R277)</f>
        <v>9.8477805500000013</v>
      </c>
      <c r="S193" s="179"/>
      <c r="T193" s="181">
        <f>SUM(T194:T277)</f>
        <v>0</v>
      </c>
      <c r="AR193" s="182" t="s">
        <v>83</v>
      </c>
      <c r="AT193" s="183" t="s">
        <v>74</v>
      </c>
      <c r="AU193" s="183" t="s">
        <v>83</v>
      </c>
      <c r="AY193" s="182" t="s">
        <v>145</v>
      </c>
      <c r="BK193" s="184">
        <f>SUM(BK194:BK277)</f>
        <v>0</v>
      </c>
    </row>
    <row r="194" spans="1:65" s="2" customFormat="1" ht="24.2" customHeight="1">
      <c r="A194" s="34"/>
      <c r="B194" s="35"/>
      <c r="C194" s="241" t="s">
        <v>385</v>
      </c>
      <c r="D194" s="241" t="s">
        <v>218</v>
      </c>
      <c r="E194" s="242" t="s">
        <v>1281</v>
      </c>
      <c r="F194" s="243" t="s">
        <v>1282</v>
      </c>
      <c r="G194" s="244" t="s">
        <v>173</v>
      </c>
      <c r="H194" s="245">
        <v>21.2</v>
      </c>
      <c r="I194" s="246"/>
      <c r="J194" s="247">
        <f>ROUND(I194*H194,2)</f>
        <v>0</v>
      </c>
      <c r="K194" s="248"/>
      <c r="L194" s="39"/>
      <c r="M194" s="249" t="s">
        <v>1</v>
      </c>
      <c r="N194" s="250" t="s">
        <v>40</v>
      </c>
      <c r="O194" s="71"/>
      <c r="P194" s="198">
        <f>O194*H194</f>
        <v>0</v>
      </c>
      <c r="Q194" s="198">
        <v>0</v>
      </c>
      <c r="R194" s="198">
        <f>Q194*H194</f>
        <v>0</v>
      </c>
      <c r="S194" s="198">
        <v>0</v>
      </c>
      <c r="T194" s="199">
        <f>S194*H194</f>
        <v>0</v>
      </c>
      <c r="U194" s="34"/>
      <c r="V194" s="34"/>
      <c r="W194" s="34"/>
      <c r="X194" s="34"/>
      <c r="Y194" s="34"/>
      <c r="Z194" s="34"/>
      <c r="AA194" s="34"/>
      <c r="AB194" s="34"/>
      <c r="AC194" s="34"/>
      <c r="AD194" s="34"/>
      <c r="AE194" s="34"/>
      <c r="AR194" s="200" t="s">
        <v>151</v>
      </c>
      <c r="AT194" s="200" t="s">
        <v>218</v>
      </c>
      <c r="AU194" s="200" t="s">
        <v>85</v>
      </c>
      <c r="AY194" s="17" t="s">
        <v>145</v>
      </c>
      <c r="BE194" s="201">
        <f>IF(N194="základní",J194,0)</f>
        <v>0</v>
      </c>
      <c r="BF194" s="201">
        <f>IF(N194="snížená",J194,0)</f>
        <v>0</v>
      </c>
      <c r="BG194" s="201">
        <f>IF(N194="zákl. přenesená",J194,0)</f>
        <v>0</v>
      </c>
      <c r="BH194" s="201">
        <f>IF(N194="sníž. přenesená",J194,0)</f>
        <v>0</v>
      </c>
      <c r="BI194" s="201">
        <f>IF(N194="nulová",J194,0)</f>
        <v>0</v>
      </c>
      <c r="BJ194" s="17" t="s">
        <v>83</v>
      </c>
      <c r="BK194" s="201">
        <f>ROUND(I194*H194,2)</f>
        <v>0</v>
      </c>
      <c r="BL194" s="17" t="s">
        <v>151</v>
      </c>
      <c r="BM194" s="200" t="s">
        <v>1283</v>
      </c>
    </row>
    <row r="195" spans="1:65" s="14" customFormat="1">
      <c r="B195" s="219"/>
      <c r="C195" s="220"/>
      <c r="D195" s="210" t="s">
        <v>191</v>
      </c>
      <c r="E195" s="221" t="s">
        <v>1223</v>
      </c>
      <c r="F195" s="222" t="s">
        <v>1284</v>
      </c>
      <c r="G195" s="220"/>
      <c r="H195" s="223">
        <v>21.2</v>
      </c>
      <c r="I195" s="224"/>
      <c r="J195" s="220"/>
      <c r="K195" s="220"/>
      <c r="L195" s="225"/>
      <c r="M195" s="226"/>
      <c r="N195" s="227"/>
      <c r="O195" s="227"/>
      <c r="P195" s="227"/>
      <c r="Q195" s="227"/>
      <c r="R195" s="227"/>
      <c r="S195" s="227"/>
      <c r="T195" s="228"/>
      <c r="AT195" s="229" t="s">
        <v>191</v>
      </c>
      <c r="AU195" s="229" t="s">
        <v>85</v>
      </c>
      <c r="AV195" s="14" t="s">
        <v>85</v>
      </c>
      <c r="AW195" s="14" t="s">
        <v>32</v>
      </c>
      <c r="AX195" s="14" t="s">
        <v>83</v>
      </c>
      <c r="AY195" s="229" t="s">
        <v>145</v>
      </c>
    </row>
    <row r="196" spans="1:65" s="2" customFormat="1" ht="24.2" customHeight="1">
      <c r="A196" s="34"/>
      <c r="B196" s="35"/>
      <c r="C196" s="241" t="s">
        <v>390</v>
      </c>
      <c r="D196" s="241" t="s">
        <v>218</v>
      </c>
      <c r="E196" s="242" t="s">
        <v>1285</v>
      </c>
      <c r="F196" s="243" t="s">
        <v>1286</v>
      </c>
      <c r="G196" s="244" t="s">
        <v>173</v>
      </c>
      <c r="H196" s="245">
        <v>180.5</v>
      </c>
      <c r="I196" s="246"/>
      <c r="J196" s="247">
        <f>ROUND(I196*H196,2)</f>
        <v>0</v>
      </c>
      <c r="K196" s="248"/>
      <c r="L196" s="39"/>
      <c r="M196" s="249" t="s">
        <v>1</v>
      </c>
      <c r="N196" s="250" t="s">
        <v>40</v>
      </c>
      <c r="O196" s="71"/>
      <c r="P196" s="198">
        <f>O196*H196</f>
        <v>0</v>
      </c>
      <c r="Q196" s="198">
        <v>0</v>
      </c>
      <c r="R196" s="198">
        <f>Q196*H196</f>
        <v>0</v>
      </c>
      <c r="S196" s="198">
        <v>0</v>
      </c>
      <c r="T196" s="199">
        <f>S196*H196</f>
        <v>0</v>
      </c>
      <c r="U196" s="34"/>
      <c r="V196" s="34"/>
      <c r="W196" s="34"/>
      <c r="X196" s="34"/>
      <c r="Y196" s="34"/>
      <c r="Z196" s="34"/>
      <c r="AA196" s="34"/>
      <c r="AB196" s="34"/>
      <c r="AC196" s="34"/>
      <c r="AD196" s="34"/>
      <c r="AE196" s="34"/>
      <c r="AR196" s="200" t="s">
        <v>151</v>
      </c>
      <c r="AT196" s="200" t="s">
        <v>218</v>
      </c>
      <c r="AU196" s="200" t="s">
        <v>85</v>
      </c>
      <c r="AY196" s="17" t="s">
        <v>145</v>
      </c>
      <c r="BE196" s="201">
        <f>IF(N196="základní",J196,0)</f>
        <v>0</v>
      </c>
      <c r="BF196" s="201">
        <f>IF(N196="snížená",J196,0)</f>
        <v>0</v>
      </c>
      <c r="BG196" s="201">
        <f>IF(N196="zákl. přenesená",J196,0)</f>
        <v>0</v>
      </c>
      <c r="BH196" s="201">
        <f>IF(N196="sníž. přenesená",J196,0)</f>
        <v>0</v>
      </c>
      <c r="BI196" s="201">
        <f>IF(N196="nulová",J196,0)</f>
        <v>0</v>
      </c>
      <c r="BJ196" s="17" t="s">
        <v>83</v>
      </c>
      <c r="BK196" s="201">
        <f>ROUND(I196*H196,2)</f>
        <v>0</v>
      </c>
      <c r="BL196" s="17" t="s">
        <v>151</v>
      </c>
      <c r="BM196" s="200" t="s">
        <v>1287</v>
      </c>
    </row>
    <row r="197" spans="1:65" s="13" customFormat="1">
      <c r="B197" s="208"/>
      <c r="C197" s="209"/>
      <c r="D197" s="210" t="s">
        <v>191</v>
      </c>
      <c r="E197" s="211" t="s">
        <v>1</v>
      </c>
      <c r="F197" s="212" t="s">
        <v>1288</v>
      </c>
      <c r="G197" s="209"/>
      <c r="H197" s="211" t="s">
        <v>1</v>
      </c>
      <c r="I197" s="213"/>
      <c r="J197" s="209"/>
      <c r="K197" s="209"/>
      <c r="L197" s="214"/>
      <c r="M197" s="215"/>
      <c r="N197" s="216"/>
      <c r="O197" s="216"/>
      <c r="P197" s="216"/>
      <c r="Q197" s="216"/>
      <c r="R197" s="216"/>
      <c r="S197" s="216"/>
      <c r="T197" s="217"/>
      <c r="AT197" s="218" t="s">
        <v>191</v>
      </c>
      <c r="AU197" s="218" t="s">
        <v>85</v>
      </c>
      <c r="AV197" s="13" t="s">
        <v>83</v>
      </c>
      <c r="AW197" s="13" t="s">
        <v>32</v>
      </c>
      <c r="AX197" s="13" t="s">
        <v>75</v>
      </c>
      <c r="AY197" s="218" t="s">
        <v>145</v>
      </c>
    </row>
    <row r="198" spans="1:65" s="14" customFormat="1">
      <c r="B198" s="219"/>
      <c r="C198" s="220"/>
      <c r="D198" s="210" t="s">
        <v>191</v>
      </c>
      <c r="E198" s="221" t="s">
        <v>1225</v>
      </c>
      <c r="F198" s="222" t="s">
        <v>1289</v>
      </c>
      <c r="G198" s="220"/>
      <c r="H198" s="223">
        <v>180.5</v>
      </c>
      <c r="I198" s="224"/>
      <c r="J198" s="220"/>
      <c r="K198" s="220"/>
      <c r="L198" s="225"/>
      <c r="M198" s="226"/>
      <c r="N198" s="227"/>
      <c r="O198" s="227"/>
      <c r="P198" s="227"/>
      <c r="Q198" s="227"/>
      <c r="R198" s="227"/>
      <c r="S198" s="227"/>
      <c r="T198" s="228"/>
      <c r="AT198" s="229" t="s">
        <v>191</v>
      </c>
      <c r="AU198" s="229" t="s">
        <v>85</v>
      </c>
      <c r="AV198" s="14" t="s">
        <v>85</v>
      </c>
      <c r="AW198" s="14" t="s">
        <v>32</v>
      </c>
      <c r="AX198" s="14" t="s">
        <v>83</v>
      </c>
      <c r="AY198" s="229" t="s">
        <v>145</v>
      </c>
    </row>
    <row r="199" spans="1:65" s="2" customFormat="1" ht="24.2" customHeight="1">
      <c r="A199" s="34"/>
      <c r="B199" s="35"/>
      <c r="C199" s="187" t="s">
        <v>394</v>
      </c>
      <c r="D199" s="187" t="s">
        <v>147</v>
      </c>
      <c r="E199" s="188" t="s">
        <v>1290</v>
      </c>
      <c r="F199" s="189" t="s">
        <v>1291</v>
      </c>
      <c r="G199" s="190" t="s">
        <v>173</v>
      </c>
      <c r="H199" s="191">
        <v>211.785</v>
      </c>
      <c r="I199" s="192"/>
      <c r="J199" s="193">
        <f>ROUND(I199*H199,2)</f>
        <v>0</v>
      </c>
      <c r="K199" s="194"/>
      <c r="L199" s="195"/>
      <c r="M199" s="196" t="s">
        <v>1</v>
      </c>
      <c r="N199" s="197" t="s">
        <v>40</v>
      </c>
      <c r="O199" s="71"/>
      <c r="P199" s="198">
        <f>O199*H199</f>
        <v>0</v>
      </c>
      <c r="Q199" s="198">
        <v>2.7999999999999998E-4</v>
      </c>
      <c r="R199" s="198">
        <f>Q199*H199</f>
        <v>5.9299799999999993E-2</v>
      </c>
      <c r="S199" s="198">
        <v>0</v>
      </c>
      <c r="T199" s="199">
        <f>S199*H199</f>
        <v>0</v>
      </c>
      <c r="U199" s="34"/>
      <c r="V199" s="34"/>
      <c r="W199" s="34"/>
      <c r="X199" s="34"/>
      <c r="Y199" s="34"/>
      <c r="Z199" s="34"/>
      <c r="AA199" s="34"/>
      <c r="AB199" s="34"/>
      <c r="AC199" s="34"/>
      <c r="AD199" s="34"/>
      <c r="AE199" s="34"/>
      <c r="AR199" s="200" t="s">
        <v>150</v>
      </c>
      <c r="AT199" s="200" t="s">
        <v>147</v>
      </c>
      <c r="AU199" s="200" t="s">
        <v>85</v>
      </c>
      <c r="AY199" s="17" t="s">
        <v>145</v>
      </c>
      <c r="BE199" s="201">
        <f>IF(N199="základní",J199,0)</f>
        <v>0</v>
      </c>
      <c r="BF199" s="201">
        <f>IF(N199="snížená",J199,0)</f>
        <v>0</v>
      </c>
      <c r="BG199" s="201">
        <f>IF(N199="zákl. přenesená",J199,0)</f>
        <v>0</v>
      </c>
      <c r="BH199" s="201">
        <f>IF(N199="sníž. přenesená",J199,0)</f>
        <v>0</v>
      </c>
      <c r="BI199" s="201">
        <f>IF(N199="nulová",J199,0)</f>
        <v>0</v>
      </c>
      <c r="BJ199" s="17" t="s">
        <v>83</v>
      </c>
      <c r="BK199" s="201">
        <f>ROUND(I199*H199,2)</f>
        <v>0</v>
      </c>
      <c r="BL199" s="17" t="s">
        <v>151</v>
      </c>
      <c r="BM199" s="200" t="s">
        <v>1292</v>
      </c>
    </row>
    <row r="200" spans="1:65" s="13" customFormat="1">
      <c r="B200" s="208"/>
      <c r="C200" s="209"/>
      <c r="D200" s="210" t="s">
        <v>191</v>
      </c>
      <c r="E200" s="211" t="s">
        <v>1</v>
      </c>
      <c r="F200" s="212" t="s">
        <v>701</v>
      </c>
      <c r="G200" s="209"/>
      <c r="H200" s="211" t="s">
        <v>1</v>
      </c>
      <c r="I200" s="213"/>
      <c r="J200" s="209"/>
      <c r="K200" s="209"/>
      <c r="L200" s="214"/>
      <c r="M200" s="215"/>
      <c r="N200" s="216"/>
      <c r="O200" s="216"/>
      <c r="P200" s="216"/>
      <c r="Q200" s="216"/>
      <c r="R200" s="216"/>
      <c r="S200" s="216"/>
      <c r="T200" s="217"/>
      <c r="AT200" s="218" t="s">
        <v>191</v>
      </c>
      <c r="AU200" s="218" t="s">
        <v>85</v>
      </c>
      <c r="AV200" s="13" t="s">
        <v>83</v>
      </c>
      <c r="AW200" s="13" t="s">
        <v>32</v>
      </c>
      <c r="AX200" s="13" t="s">
        <v>75</v>
      </c>
      <c r="AY200" s="218" t="s">
        <v>145</v>
      </c>
    </row>
    <row r="201" spans="1:65" s="14" customFormat="1">
      <c r="B201" s="219"/>
      <c r="C201" s="220"/>
      <c r="D201" s="210" t="s">
        <v>191</v>
      </c>
      <c r="E201" s="221" t="s">
        <v>1</v>
      </c>
      <c r="F201" s="222" t="s">
        <v>1293</v>
      </c>
      <c r="G201" s="220"/>
      <c r="H201" s="223">
        <v>201.7</v>
      </c>
      <c r="I201" s="224"/>
      <c r="J201" s="220"/>
      <c r="K201" s="220"/>
      <c r="L201" s="225"/>
      <c r="M201" s="226"/>
      <c r="N201" s="227"/>
      <c r="O201" s="227"/>
      <c r="P201" s="227"/>
      <c r="Q201" s="227"/>
      <c r="R201" s="227"/>
      <c r="S201" s="227"/>
      <c r="T201" s="228"/>
      <c r="AT201" s="229" t="s">
        <v>191</v>
      </c>
      <c r="AU201" s="229" t="s">
        <v>85</v>
      </c>
      <c r="AV201" s="14" t="s">
        <v>85</v>
      </c>
      <c r="AW201" s="14" t="s">
        <v>32</v>
      </c>
      <c r="AX201" s="14" t="s">
        <v>83</v>
      </c>
      <c r="AY201" s="229" t="s">
        <v>145</v>
      </c>
    </row>
    <row r="202" spans="1:65" s="14" customFormat="1">
      <c r="B202" s="219"/>
      <c r="C202" s="220"/>
      <c r="D202" s="210" t="s">
        <v>191</v>
      </c>
      <c r="E202" s="220"/>
      <c r="F202" s="222" t="s">
        <v>1294</v>
      </c>
      <c r="G202" s="220"/>
      <c r="H202" s="223">
        <v>211.785</v>
      </c>
      <c r="I202" s="224"/>
      <c r="J202" s="220"/>
      <c r="K202" s="220"/>
      <c r="L202" s="225"/>
      <c r="M202" s="226"/>
      <c r="N202" s="227"/>
      <c r="O202" s="227"/>
      <c r="P202" s="227"/>
      <c r="Q202" s="227"/>
      <c r="R202" s="227"/>
      <c r="S202" s="227"/>
      <c r="T202" s="228"/>
      <c r="AT202" s="229" t="s">
        <v>191</v>
      </c>
      <c r="AU202" s="229" t="s">
        <v>85</v>
      </c>
      <c r="AV202" s="14" t="s">
        <v>85</v>
      </c>
      <c r="AW202" s="14" t="s">
        <v>4</v>
      </c>
      <c r="AX202" s="14" t="s">
        <v>83</v>
      </c>
      <c r="AY202" s="229" t="s">
        <v>145</v>
      </c>
    </row>
    <row r="203" spans="1:65" s="2" customFormat="1" ht="14.45" customHeight="1">
      <c r="A203" s="34"/>
      <c r="B203" s="35"/>
      <c r="C203" s="187" t="s">
        <v>398</v>
      </c>
      <c r="D203" s="187" t="s">
        <v>147</v>
      </c>
      <c r="E203" s="188" t="s">
        <v>1295</v>
      </c>
      <c r="F203" s="189" t="s">
        <v>1296</v>
      </c>
      <c r="G203" s="190" t="s">
        <v>159</v>
      </c>
      <c r="H203" s="191">
        <v>7</v>
      </c>
      <c r="I203" s="192"/>
      <c r="J203" s="193">
        <f>ROUND(I203*H203,2)</f>
        <v>0</v>
      </c>
      <c r="K203" s="194"/>
      <c r="L203" s="195"/>
      <c r="M203" s="196" t="s">
        <v>1</v>
      </c>
      <c r="N203" s="197" t="s">
        <v>40</v>
      </c>
      <c r="O203" s="71"/>
      <c r="P203" s="198">
        <f>O203*H203</f>
        <v>0</v>
      </c>
      <c r="Q203" s="198">
        <v>1.5200000000000001E-3</v>
      </c>
      <c r="R203" s="198">
        <f>Q203*H203</f>
        <v>1.064E-2</v>
      </c>
      <c r="S203" s="198">
        <v>0</v>
      </c>
      <c r="T203" s="199">
        <f>S203*H203</f>
        <v>0</v>
      </c>
      <c r="U203" s="34"/>
      <c r="V203" s="34"/>
      <c r="W203" s="34"/>
      <c r="X203" s="34"/>
      <c r="Y203" s="34"/>
      <c r="Z203" s="34"/>
      <c r="AA203" s="34"/>
      <c r="AB203" s="34"/>
      <c r="AC203" s="34"/>
      <c r="AD203" s="34"/>
      <c r="AE203" s="34"/>
      <c r="AR203" s="200" t="s">
        <v>150</v>
      </c>
      <c r="AT203" s="200" t="s">
        <v>147</v>
      </c>
      <c r="AU203" s="200" t="s">
        <v>85</v>
      </c>
      <c r="AY203" s="17" t="s">
        <v>145</v>
      </c>
      <c r="BE203" s="201">
        <f>IF(N203="základní",J203,0)</f>
        <v>0</v>
      </c>
      <c r="BF203" s="201">
        <f>IF(N203="snížená",J203,0)</f>
        <v>0</v>
      </c>
      <c r="BG203" s="201">
        <f>IF(N203="zákl. přenesená",J203,0)</f>
        <v>0</v>
      </c>
      <c r="BH203" s="201">
        <f>IF(N203="sníž. přenesená",J203,0)</f>
        <v>0</v>
      </c>
      <c r="BI203" s="201">
        <f>IF(N203="nulová",J203,0)</f>
        <v>0</v>
      </c>
      <c r="BJ203" s="17" t="s">
        <v>83</v>
      </c>
      <c r="BK203" s="201">
        <f>ROUND(I203*H203,2)</f>
        <v>0</v>
      </c>
      <c r="BL203" s="17" t="s">
        <v>151</v>
      </c>
      <c r="BM203" s="200" t="s">
        <v>1297</v>
      </c>
    </row>
    <row r="204" spans="1:65" s="2" customFormat="1" ht="14.45" customHeight="1">
      <c r="A204" s="34"/>
      <c r="B204" s="35"/>
      <c r="C204" s="187" t="s">
        <v>402</v>
      </c>
      <c r="D204" s="187" t="s">
        <v>147</v>
      </c>
      <c r="E204" s="188" t="s">
        <v>1298</v>
      </c>
      <c r="F204" s="189" t="s">
        <v>1299</v>
      </c>
      <c r="G204" s="190" t="s">
        <v>159</v>
      </c>
      <c r="H204" s="191">
        <v>3</v>
      </c>
      <c r="I204" s="192"/>
      <c r="J204" s="193">
        <f>ROUND(I204*H204,2)</f>
        <v>0</v>
      </c>
      <c r="K204" s="194"/>
      <c r="L204" s="195"/>
      <c r="M204" s="196" t="s">
        <v>1</v>
      </c>
      <c r="N204" s="197" t="s">
        <v>40</v>
      </c>
      <c r="O204" s="71"/>
      <c r="P204" s="198">
        <f>O204*H204</f>
        <v>0</v>
      </c>
      <c r="Q204" s="198">
        <v>0</v>
      </c>
      <c r="R204" s="198">
        <f>Q204*H204</f>
        <v>0</v>
      </c>
      <c r="S204" s="198">
        <v>0</v>
      </c>
      <c r="T204" s="199">
        <f>S204*H204</f>
        <v>0</v>
      </c>
      <c r="U204" s="34"/>
      <c r="V204" s="34"/>
      <c r="W204" s="34"/>
      <c r="X204" s="34"/>
      <c r="Y204" s="34"/>
      <c r="Z204" s="34"/>
      <c r="AA204" s="34"/>
      <c r="AB204" s="34"/>
      <c r="AC204" s="34"/>
      <c r="AD204" s="34"/>
      <c r="AE204" s="34"/>
      <c r="AR204" s="200" t="s">
        <v>150</v>
      </c>
      <c r="AT204" s="200" t="s">
        <v>147</v>
      </c>
      <c r="AU204" s="200" t="s">
        <v>85</v>
      </c>
      <c r="AY204" s="17" t="s">
        <v>145</v>
      </c>
      <c r="BE204" s="201">
        <f>IF(N204="základní",J204,0)</f>
        <v>0</v>
      </c>
      <c r="BF204" s="201">
        <f>IF(N204="snížená",J204,0)</f>
        <v>0</v>
      </c>
      <c r="BG204" s="201">
        <f>IF(N204="zákl. přenesená",J204,0)</f>
        <v>0</v>
      </c>
      <c r="BH204" s="201">
        <f>IF(N204="sníž. přenesená",J204,0)</f>
        <v>0</v>
      </c>
      <c r="BI204" s="201">
        <f>IF(N204="nulová",J204,0)</f>
        <v>0</v>
      </c>
      <c r="BJ204" s="17" t="s">
        <v>83</v>
      </c>
      <c r="BK204" s="201">
        <f>ROUND(I204*H204,2)</f>
        <v>0</v>
      </c>
      <c r="BL204" s="17" t="s">
        <v>151</v>
      </c>
      <c r="BM204" s="200" t="s">
        <v>1300</v>
      </c>
    </row>
    <row r="205" spans="1:65" s="2" customFormat="1" ht="14.45" customHeight="1">
      <c r="A205" s="34"/>
      <c r="B205" s="35"/>
      <c r="C205" s="187" t="s">
        <v>406</v>
      </c>
      <c r="D205" s="187" t="s">
        <v>147</v>
      </c>
      <c r="E205" s="188" t="s">
        <v>1301</v>
      </c>
      <c r="F205" s="189" t="s">
        <v>1302</v>
      </c>
      <c r="G205" s="190" t="s">
        <v>159</v>
      </c>
      <c r="H205" s="191">
        <v>2</v>
      </c>
      <c r="I205" s="192"/>
      <c r="J205" s="193">
        <f>ROUND(I205*H205,2)</f>
        <v>0</v>
      </c>
      <c r="K205" s="194"/>
      <c r="L205" s="195"/>
      <c r="M205" s="196" t="s">
        <v>1</v>
      </c>
      <c r="N205" s="197" t="s">
        <v>40</v>
      </c>
      <c r="O205" s="71"/>
      <c r="P205" s="198">
        <f>O205*H205</f>
        <v>0</v>
      </c>
      <c r="Q205" s="198">
        <v>0</v>
      </c>
      <c r="R205" s="198">
        <f>Q205*H205</f>
        <v>0</v>
      </c>
      <c r="S205" s="198">
        <v>0</v>
      </c>
      <c r="T205" s="199">
        <f>S205*H205</f>
        <v>0</v>
      </c>
      <c r="U205" s="34"/>
      <c r="V205" s="34"/>
      <c r="W205" s="34"/>
      <c r="X205" s="34"/>
      <c r="Y205" s="34"/>
      <c r="Z205" s="34"/>
      <c r="AA205" s="34"/>
      <c r="AB205" s="34"/>
      <c r="AC205" s="34"/>
      <c r="AD205" s="34"/>
      <c r="AE205" s="34"/>
      <c r="AR205" s="200" t="s">
        <v>150</v>
      </c>
      <c r="AT205" s="200" t="s">
        <v>147</v>
      </c>
      <c r="AU205" s="200" t="s">
        <v>85</v>
      </c>
      <c r="AY205" s="17" t="s">
        <v>145</v>
      </c>
      <c r="BE205" s="201">
        <f>IF(N205="základní",J205,0)</f>
        <v>0</v>
      </c>
      <c r="BF205" s="201">
        <f>IF(N205="snížená",J205,0)</f>
        <v>0</v>
      </c>
      <c r="BG205" s="201">
        <f>IF(N205="zákl. přenesená",J205,0)</f>
        <v>0</v>
      </c>
      <c r="BH205" s="201">
        <f>IF(N205="sníž. přenesená",J205,0)</f>
        <v>0</v>
      </c>
      <c r="BI205" s="201">
        <f>IF(N205="nulová",J205,0)</f>
        <v>0</v>
      </c>
      <c r="BJ205" s="17" t="s">
        <v>83</v>
      </c>
      <c r="BK205" s="201">
        <f>ROUND(I205*H205,2)</f>
        <v>0</v>
      </c>
      <c r="BL205" s="17" t="s">
        <v>151</v>
      </c>
      <c r="BM205" s="200" t="s">
        <v>1303</v>
      </c>
    </row>
    <row r="206" spans="1:65" s="2" customFormat="1" ht="14.45" customHeight="1">
      <c r="A206" s="34"/>
      <c r="B206" s="35"/>
      <c r="C206" s="187" t="s">
        <v>411</v>
      </c>
      <c r="D206" s="187" t="s">
        <v>147</v>
      </c>
      <c r="E206" s="188" t="s">
        <v>1304</v>
      </c>
      <c r="F206" s="189" t="s">
        <v>1305</v>
      </c>
      <c r="G206" s="190" t="s">
        <v>159</v>
      </c>
      <c r="H206" s="191">
        <v>13</v>
      </c>
      <c r="I206" s="192"/>
      <c r="J206" s="193">
        <f>ROUND(I206*H206,2)</f>
        <v>0</v>
      </c>
      <c r="K206" s="194"/>
      <c r="L206" s="195"/>
      <c r="M206" s="196" t="s">
        <v>1</v>
      </c>
      <c r="N206" s="197" t="s">
        <v>40</v>
      </c>
      <c r="O206" s="71"/>
      <c r="P206" s="198">
        <f>O206*H206</f>
        <v>0</v>
      </c>
      <c r="Q206" s="198">
        <v>0</v>
      </c>
      <c r="R206" s="198">
        <f>Q206*H206</f>
        <v>0</v>
      </c>
      <c r="S206" s="198">
        <v>0</v>
      </c>
      <c r="T206" s="199">
        <f>S206*H206</f>
        <v>0</v>
      </c>
      <c r="U206" s="34"/>
      <c r="V206" s="34"/>
      <c r="W206" s="34"/>
      <c r="X206" s="34"/>
      <c r="Y206" s="34"/>
      <c r="Z206" s="34"/>
      <c r="AA206" s="34"/>
      <c r="AB206" s="34"/>
      <c r="AC206" s="34"/>
      <c r="AD206" s="34"/>
      <c r="AE206" s="34"/>
      <c r="AR206" s="200" t="s">
        <v>150</v>
      </c>
      <c r="AT206" s="200" t="s">
        <v>147</v>
      </c>
      <c r="AU206" s="200" t="s">
        <v>85</v>
      </c>
      <c r="AY206" s="17" t="s">
        <v>145</v>
      </c>
      <c r="BE206" s="201">
        <f>IF(N206="základní",J206,0)</f>
        <v>0</v>
      </c>
      <c r="BF206" s="201">
        <f>IF(N206="snížená",J206,0)</f>
        <v>0</v>
      </c>
      <c r="BG206" s="201">
        <f>IF(N206="zákl. přenesená",J206,0)</f>
        <v>0</v>
      </c>
      <c r="BH206" s="201">
        <f>IF(N206="sníž. přenesená",J206,0)</f>
        <v>0</v>
      </c>
      <c r="BI206" s="201">
        <f>IF(N206="nulová",J206,0)</f>
        <v>0</v>
      </c>
      <c r="BJ206" s="17" t="s">
        <v>83</v>
      </c>
      <c r="BK206" s="201">
        <f>ROUND(I206*H206,2)</f>
        <v>0</v>
      </c>
      <c r="BL206" s="17" t="s">
        <v>151</v>
      </c>
      <c r="BM206" s="200" t="s">
        <v>1306</v>
      </c>
    </row>
    <row r="207" spans="1:65" s="2" customFormat="1" ht="24.2" customHeight="1">
      <c r="A207" s="34"/>
      <c r="B207" s="35"/>
      <c r="C207" s="241" t="s">
        <v>416</v>
      </c>
      <c r="D207" s="241" t="s">
        <v>218</v>
      </c>
      <c r="E207" s="242" t="s">
        <v>1307</v>
      </c>
      <c r="F207" s="243" t="s">
        <v>1308</v>
      </c>
      <c r="G207" s="244" t="s">
        <v>173</v>
      </c>
      <c r="H207" s="245">
        <v>12.5</v>
      </c>
      <c r="I207" s="246"/>
      <c r="J207" s="247">
        <f>ROUND(I207*H207,2)</f>
        <v>0</v>
      </c>
      <c r="K207" s="248"/>
      <c r="L207" s="39"/>
      <c r="M207" s="249" t="s">
        <v>1</v>
      </c>
      <c r="N207" s="250" t="s">
        <v>40</v>
      </c>
      <c r="O207" s="71"/>
      <c r="P207" s="198">
        <f>O207*H207</f>
        <v>0</v>
      </c>
      <c r="Q207" s="198">
        <v>1.0000000000000001E-5</v>
      </c>
      <c r="R207" s="198">
        <f>Q207*H207</f>
        <v>1.25E-4</v>
      </c>
      <c r="S207" s="198">
        <v>0</v>
      </c>
      <c r="T207" s="199">
        <f>S207*H207</f>
        <v>0</v>
      </c>
      <c r="U207" s="34"/>
      <c r="V207" s="34"/>
      <c r="W207" s="34"/>
      <c r="X207" s="34"/>
      <c r="Y207" s="34"/>
      <c r="Z207" s="34"/>
      <c r="AA207" s="34"/>
      <c r="AB207" s="34"/>
      <c r="AC207" s="34"/>
      <c r="AD207" s="34"/>
      <c r="AE207" s="34"/>
      <c r="AR207" s="200" t="s">
        <v>151</v>
      </c>
      <c r="AT207" s="200" t="s">
        <v>218</v>
      </c>
      <c r="AU207" s="200" t="s">
        <v>85</v>
      </c>
      <c r="AY207" s="17" t="s">
        <v>145</v>
      </c>
      <c r="BE207" s="201">
        <f>IF(N207="základní",J207,0)</f>
        <v>0</v>
      </c>
      <c r="BF207" s="201">
        <f>IF(N207="snížená",J207,0)</f>
        <v>0</v>
      </c>
      <c r="BG207" s="201">
        <f>IF(N207="zákl. přenesená",J207,0)</f>
        <v>0</v>
      </c>
      <c r="BH207" s="201">
        <f>IF(N207="sníž. přenesená",J207,0)</f>
        <v>0</v>
      </c>
      <c r="BI207" s="201">
        <f>IF(N207="nulová",J207,0)</f>
        <v>0</v>
      </c>
      <c r="BJ207" s="17" t="s">
        <v>83</v>
      </c>
      <c r="BK207" s="201">
        <f>ROUND(I207*H207,2)</f>
        <v>0</v>
      </c>
      <c r="BL207" s="17" t="s">
        <v>151</v>
      </c>
      <c r="BM207" s="200" t="s">
        <v>1309</v>
      </c>
    </row>
    <row r="208" spans="1:65" s="13" customFormat="1">
      <c r="B208" s="208"/>
      <c r="C208" s="209"/>
      <c r="D208" s="210" t="s">
        <v>191</v>
      </c>
      <c r="E208" s="211" t="s">
        <v>1</v>
      </c>
      <c r="F208" s="212" t="s">
        <v>1142</v>
      </c>
      <c r="G208" s="209"/>
      <c r="H208" s="211" t="s">
        <v>1</v>
      </c>
      <c r="I208" s="213"/>
      <c r="J208" s="209"/>
      <c r="K208" s="209"/>
      <c r="L208" s="214"/>
      <c r="M208" s="215"/>
      <c r="N208" s="216"/>
      <c r="O208" s="216"/>
      <c r="P208" s="216"/>
      <c r="Q208" s="216"/>
      <c r="R208" s="216"/>
      <c r="S208" s="216"/>
      <c r="T208" s="217"/>
      <c r="AT208" s="218" t="s">
        <v>191</v>
      </c>
      <c r="AU208" s="218" t="s">
        <v>85</v>
      </c>
      <c r="AV208" s="13" t="s">
        <v>83</v>
      </c>
      <c r="AW208" s="13" t="s">
        <v>32</v>
      </c>
      <c r="AX208" s="13" t="s">
        <v>75</v>
      </c>
      <c r="AY208" s="218" t="s">
        <v>145</v>
      </c>
    </row>
    <row r="209" spans="1:65" s="14" customFormat="1">
      <c r="B209" s="219"/>
      <c r="C209" s="220"/>
      <c r="D209" s="210" t="s">
        <v>191</v>
      </c>
      <c r="E209" s="221" t="s">
        <v>1219</v>
      </c>
      <c r="F209" s="222" t="s">
        <v>1220</v>
      </c>
      <c r="G209" s="220"/>
      <c r="H209" s="223">
        <v>12.5</v>
      </c>
      <c r="I209" s="224"/>
      <c r="J209" s="220"/>
      <c r="K209" s="220"/>
      <c r="L209" s="225"/>
      <c r="M209" s="226"/>
      <c r="N209" s="227"/>
      <c r="O209" s="227"/>
      <c r="P209" s="227"/>
      <c r="Q209" s="227"/>
      <c r="R209" s="227"/>
      <c r="S209" s="227"/>
      <c r="T209" s="228"/>
      <c r="AT209" s="229" t="s">
        <v>191</v>
      </c>
      <c r="AU209" s="229" t="s">
        <v>85</v>
      </c>
      <c r="AV209" s="14" t="s">
        <v>85</v>
      </c>
      <c r="AW209" s="14" t="s">
        <v>32</v>
      </c>
      <c r="AX209" s="14" t="s">
        <v>83</v>
      </c>
      <c r="AY209" s="229" t="s">
        <v>145</v>
      </c>
    </row>
    <row r="210" spans="1:65" s="2" customFormat="1" ht="14.45" customHeight="1">
      <c r="A210" s="34"/>
      <c r="B210" s="35"/>
      <c r="C210" s="187" t="s">
        <v>421</v>
      </c>
      <c r="D210" s="187" t="s">
        <v>147</v>
      </c>
      <c r="E210" s="188" t="s">
        <v>1310</v>
      </c>
      <c r="F210" s="189" t="s">
        <v>1311</v>
      </c>
      <c r="G210" s="190" t="s">
        <v>173</v>
      </c>
      <c r="H210" s="191">
        <v>13.125</v>
      </c>
      <c r="I210" s="192"/>
      <c r="J210" s="193">
        <f>ROUND(I210*H210,2)</f>
        <v>0</v>
      </c>
      <c r="K210" s="194"/>
      <c r="L210" s="195"/>
      <c r="M210" s="196" t="s">
        <v>1</v>
      </c>
      <c r="N210" s="197" t="s">
        <v>40</v>
      </c>
      <c r="O210" s="71"/>
      <c r="P210" s="198">
        <f>O210*H210</f>
        <v>0</v>
      </c>
      <c r="Q210" s="198">
        <v>1.4E-3</v>
      </c>
      <c r="R210" s="198">
        <f>Q210*H210</f>
        <v>1.8374999999999999E-2</v>
      </c>
      <c r="S210" s="198">
        <v>0</v>
      </c>
      <c r="T210" s="199">
        <f>S210*H210</f>
        <v>0</v>
      </c>
      <c r="U210" s="34"/>
      <c r="V210" s="34"/>
      <c r="W210" s="34"/>
      <c r="X210" s="34"/>
      <c r="Y210" s="34"/>
      <c r="Z210" s="34"/>
      <c r="AA210" s="34"/>
      <c r="AB210" s="34"/>
      <c r="AC210" s="34"/>
      <c r="AD210" s="34"/>
      <c r="AE210" s="34"/>
      <c r="AR210" s="200" t="s">
        <v>150</v>
      </c>
      <c r="AT210" s="200" t="s">
        <v>147</v>
      </c>
      <c r="AU210" s="200" t="s">
        <v>85</v>
      </c>
      <c r="AY210" s="17" t="s">
        <v>145</v>
      </c>
      <c r="BE210" s="201">
        <f>IF(N210="základní",J210,0)</f>
        <v>0</v>
      </c>
      <c r="BF210" s="201">
        <f>IF(N210="snížená",J210,0)</f>
        <v>0</v>
      </c>
      <c r="BG210" s="201">
        <f>IF(N210="zákl. přenesená",J210,0)</f>
        <v>0</v>
      </c>
      <c r="BH210" s="201">
        <f>IF(N210="sníž. přenesená",J210,0)</f>
        <v>0</v>
      </c>
      <c r="BI210" s="201">
        <f>IF(N210="nulová",J210,0)</f>
        <v>0</v>
      </c>
      <c r="BJ210" s="17" t="s">
        <v>83</v>
      </c>
      <c r="BK210" s="201">
        <f>ROUND(I210*H210,2)</f>
        <v>0</v>
      </c>
      <c r="BL210" s="17" t="s">
        <v>151</v>
      </c>
      <c r="BM210" s="200" t="s">
        <v>1312</v>
      </c>
    </row>
    <row r="211" spans="1:65" s="13" customFormat="1">
      <c r="B211" s="208"/>
      <c r="C211" s="209"/>
      <c r="D211" s="210" t="s">
        <v>191</v>
      </c>
      <c r="E211" s="211" t="s">
        <v>1</v>
      </c>
      <c r="F211" s="212" t="s">
        <v>701</v>
      </c>
      <c r="G211" s="209"/>
      <c r="H211" s="211" t="s">
        <v>1</v>
      </c>
      <c r="I211" s="213"/>
      <c r="J211" s="209"/>
      <c r="K211" s="209"/>
      <c r="L211" s="214"/>
      <c r="M211" s="215"/>
      <c r="N211" s="216"/>
      <c r="O211" s="216"/>
      <c r="P211" s="216"/>
      <c r="Q211" s="216"/>
      <c r="R211" s="216"/>
      <c r="S211" s="216"/>
      <c r="T211" s="217"/>
      <c r="AT211" s="218" t="s">
        <v>191</v>
      </c>
      <c r="AU211" s="218" t="s">
        <v>85</v>
      </c>
      <c r="AV211" s="13" t="s">
        <v>83</v>
      </c>
      <c r="AW211" s="13" t="s">
        <v>32</v>
      </c>
      <c r="AX211" s="13" t="s">
        <v>75</v>
      </c>
      <c r="AY211" s="218" t="s">
        <v>145</v>
      </c>
    </row>
    <row r="212" spans="1:65" s="14" customFormat="1">
      <c r="B212" s="219"/>
      <c r="C212" s="220"/>
      <c r="D212" s="210" t="s">
        <v>191</v>
      </c>
      <c r="E212" s="221" t="s">
        <v>1</v>
      </c>
      <c r="F212" s="222" t="s">
        <v>1219</v>
      </c>
      <c r="G212" s="220"/>
      <c r="H212" s="223">
        <v>12.5</v>
      </c>
      <c r="I212" s="224"/>
      <c r="J212" s="220"/>
      <c r="K212" s="220"/>
      <c r="L212" s="225"/>
      <c r="M212" s="226"/>
      <c r="N212" s="227"/>
      <c r="O212" s="227"/>
      <c r="P212" s="227"/>
      <c r="Q212" s="227"/>
      <c r="R212" s="227"/>
      <c r="S212" s="227"/>
      <c r="T212" s="228"/>
      <c r="AT212" s="229" t="s">
        <v>191</v>
      </c>
      <c r="AU212" s="229" t="s">
        <v>85</v>
      </c>
      <c r="AV212" s="14" t="s">
        <v>85</v>
      </c>
      <c r="AW212" s="14" t="s">
        <v>32</v>
      </c>
      <c r="AX212" s="14" t="s">
        <v>83</v>
      </c>
      <c r="AY212" s="229" t="s">
        <v>145</v>
      </c>
    </row>
    <row r="213" spans="1:65" s="14" customFormat="1">
      <c r="B213" s="219"/>
      <c r="C213" s="220"/>
      <c r="D213" s="210" t="s">
        <v>191</v>
      </c>
      <c r="E213" s="220"/>
      <c r="F213" s="222" t="s">
        <v>1313</v>
      </c>
      <c r="G213" s="220"/>
      <c r="H213" s="223">
        <v>13.125</v>
      </c>
      <c r="I213" s="224"/>
      <c r="J213" s="220"/>
      <c r="K213" s="220"/>
      <c r="L213" s="225"/>
      <c r="M213" s="226"/>
      <c r="N213" s="227"/>
      <c r="O213" s="227"/>
      <c r="P213" s="227"/>
      <c r="Q213" s="227"/>
      <c r="R213" s="227"/>
      <c r="S213" s="227"/>
      <c r="T213" s="228"/>
      <c r="AT213" s="229" t="s">
        <v>191</v>
      </c>
      <c r="AU213" s="229" t="s">
        <v>85</v>
      </c>
      <c r="AV213" s="14" t="s">
        <v>85</v>
      </c>
      <c r="AW213" s="14" t="s">
        <v>4</v>
      </c>
      <c r="AX213" s="14" t="s">
        <v>83</v>
      </c>
      <c r="AY213" s="229" t="s">
        <v>145</v>
      </c>
    </row>
    <row r="214" spans="1:65" s="2" customFormat="1" ht="24.2" customHeight="1">
      <c r="A214" s="34"/>
      <c r="B214" s="35"/>
      <c r="C214" s="241" t="s">
        <v>425</v>
      </c>
      <c r="D214" s="241" t="s">
        <v>218</v>
      </c>
      <c r="E214" s="242" t="s">
        <v>1131</v>
      </c>
      <c r="F214" s="243" t="s">
        <v>1132</v>
      </c>
      <c r="G214" s="244" t="s">
        <v>173</v>
      </c>
      <c r="H214" s="245">
        <v>0.5</v>
      </c>
      <c r="I214" s="246"/>
      <c r="J214" s="247">
        <f>ROUND(I214*H214,2)</f>
        <v>0</v>
      </c>
      <c r="K214" s="248"/>
      <c r="L214" s="39"/>
      <c r="M214" s="249" t="s">
        <v>1</v>
      </c>
      <c r="N214" s="250" t="s">
        <v>40</v>
      </c>
      <c r="O214" s="71"/>
      <c r="P214" s="198">
        <f>O214*H214</f>
        <v>0</v>
      </c>
      <c r="Q214" s="198">
        <v>1.0000000000000001E-5</v>
      </c>
      <c r="R214" s="198">
        <f>Q214*H214</f>
        <v>5.0000000000000004E-6</v>
      </c>
      <c r="S214" s="198">
        <v>0</v>
      </c>
      <c r="T214" s="199">
        <f>S214*H214</f>
        <v>0</v>
      </c>
      <c r="U214" s="34"/>
      <c r="V214" s="34"/>
      <c r="W214" s="34"/>
      <c r="X214" s="34"/>
      <c r="Y214" s="34"/>
      <c r="Z214" s="34"/>
      <c r="AA214" s="34"/>
      <c r="AB214" s="34"/>
      <c r="AC214" s="34"/>
      <c r="AD214" s="34"/>
      <c r="AE214" s="34"/>
      <c r="AR214" s="200" t="s">
        <v>151</v>
      </c>
      <c r="AT214" s="200" t="s">
        <v>218</v>
      </c>
      <c r="AU214" s="200" t="s">
        <v>85</v>
      </c>
      <c r="AY214" s="17" t="s">
        <v>145</v>
      </c>
      <c r="BE214" s="201">
        <f>IF(N214="základní",J214,0)</f>
        <v>0</v>
      </c>
      <c r="BF214" s="201">
        <f>IF(N214="snížená",J214,0)</f>
        <v>0</v>
      </c>
      <c r="BG214" s="201">
        <f>IF(N214="zákl. přenesená",J214,0)</f>
        <v>0</v>
      </c>
      <c r="BH214" s="201">
        <f>IF(N214="sníž. přenesená",J214,0)</f>
        <v>0</v>
      </c>
      <c r="BI214" s="201">
        <f>IF(N214="nulová",J214,0)</f>
        <v>0</v>
      </c>
      <c r="BJ214" s="17" t="s">
        <v>83</v>
      </c>
      <c r="BK214" s="201">
        <f>ROUND(I214*H214,2)</f>
        <v>0</v>
      </c>
      <c r="BL214" s="17" t="s">
        <v>151</v>
      </c>
      <c r="BM214" s="200" t="s">
        <v>1314</v>
      </c>
    </row>
    <row r="215" spans="1:65" s="13" customFormat="1">
      <c r="B215" s="208"/>
      <c r="C215" s="209"/>
      <c r="D215" s="210" t="s">
        <v>191</v>
      </c>
      <c r="E215" s="211" t="s">
        <v>1</v>
      </c>
      <c r="F215" s="212" t="s">
        <v>1237</v>
      </c>
      <c r="G215" s="209"/>
      <c r="H215" s="211" t="s">
        <v>1</v>
      </c>
      <c r="I215" s="213"/>
      <c r="J215" s="209"/>
      <c r="K215" s="209"/>
      <c r="L215" s="214"/>
      <c r="M215" s="215"/>
      <c r="N215" s="216"/>
      <c r="O215" s="216"/>
      <c r="P215" s="216"/>
      <c r="Q215" s="216"/>
      <c r="R215" s="216"/>
      <c r="S215" s="216"/>
      <c r="T215" s="217"/>
      <c r="AT215" s="218" t="s">
        <v>191</v>
      </c>
      <c r="AU215" s="218" t="s">
        <v>85</v>
      </c>
      <c r="AV215" s="13" t="s">
        <v>83</v>
      </c>
      <c r="AW215" s="13" t="s">
        <v>32</v>
      </c>
      <c r="AX215" s="13" t="s">
        <v>75</v>
      </c>
      <c r="AY215" s="218" t="s">
        <v>145</v>
      </c>
    </row>
    <row r="216" spans="1:65" s="14" customFormat="1">
      <c r="B216" s="219"/>
      <c r="C216" s="220"/>
      <c r="D216" s="210" t="s">
        <v>191</v>
      </c>
      <c r="E216" s="221" t="s">
        <v>1073</v>
      </c>
      <c r="F216" s="222" t="s">
        <v>1218</v>
      </c>
      <c r="G216" s="220"/>
      <c r="H216" s="223">
        <v>0.5</v>
      </c>
      <c r="I216" s="224"/>
      <c r="J216" s="220"/>
      <c r="K216" s="220"/>
      <c r="L216" s="225"/>
      <c r="M216" s="226"/>
      <c r="N216" s="227"/>
      <c r="O216" s="227"/>
      <c r="P216" s="227"/>
      <c r="Q216" s="227"/>
      <c r="R216" s="227"/>
      <c r="S216" s="227"/>
      <c r="T216" s="228"/>
      <c r="AT216" s="229" t="s">
        <v>191</v>
      </c>
      <c r="AU216" s="229" t="s">
        <v>85</v>
      </c>
      <c r="AV216" s="14" t="s">
        <v>85</v>
      </c>
      <c r="AW216" s="14" t="s">
        <v>32</v>
      </c>
      <c r="AX216" s="14" t="s">
        <v>83</v>
      </c>
      <c r="AY216" s="229" t="s">
        <v>145</v>
      </c>
    </row>
    <row r="217" spans="1:65" s="2" customFormat="1" ht="14.45" customHeight="1">
      <c r="A217" s="34"/>
      <c r="B217" s="35"/>
      <c r="C217" s="241" t="s">
        <v>431</v>
      </c>
      <c r="D217" s="241" t="s">
        <v>218</v>
      </c>
      <c r="E217" s="242" t="s">
        <v>1135</v>
      </c>
      <c r="F217" s="243" t="s">
        <v>1136</v>
      </c>
      <c r="G217" s="244" t="s">
        <v>173</v>
      </c>
      <c r="H217" s="245">
        <v>4</v>
      </c>
      <c r="I217" s="246"/>
      <c r="J217" s="247">
        <f>ROUND(I217*H217,2)</f>
        <v>0</v>
      </c>
      <c r="K217" s="248"/>
      <c r="L217" s="39"/>
      <c r="M217" s="249" t="s">
        <v>1</v>
      </c>
      <c r="N217" s="250" t="s">
        <v>40</v>
      </c>
      <c r="O217" s="71"/>
      <c r="P217" s="198">
        <f>O217*H217</f>
        <v>0</v>
      </c>
      <c r="Q217" s="198">
        <v>2.6800000000000001E-3</v>
      </c>
      <c r="R217" s="198">
        <f>Q217*H217</f>
        <v>1.072E-2</v>
      </c>
      <c r="S217" s="198">
        <v>0</v>
      </c>
      <c r="T217" s="199">
        <f>S217*H217</f>
        <v>0</v>
      </c>
      <c r="U217" s="34"/>
      <c r="V217" s="34"/>
      <c r="W217" s="34"/>
      <c r="X217" s="34"/>
      <c r="Y217" s="34"/>
      <c r="Z217" s="34"/>
      <c r="AA217" s="34"/>
      <c r="AB217" s="34"/>
      <c r="AC217" s="34"/>
      <c r="AD217" s="34"/>
      <c r="AE217" s="34"/>
      <c r="AR217" s="200" t="s">
        <v>151</v>
      </c>
      <c r="AT217" s="200" t="s">
        <v>218</v>
      </c>
      <c r="AU217" s="200" t="s">
        <v>85</v>
      </c>
      <c r="AY217" s="17" t="s">
        <v>145</v>
      </c>
      <c r="BE217" s="201">
        <f>IF(N217="základní",J217,0)</f>
        <v>0</v>
      </c>
      <c r="BF217" s="201">
        <f>IF(N217="snížená",J217,0)</f>
        <v>0</v>
      </c>
      <c r="BG217" s="201">
        <f>IF(N217="zákl. přenesená",J217,0)</f>
        <v>0</v>
      </c>
      <c r="BH217" s="201">
        <f>IF(N217="sníž. přenesená",J217,0)</f>
        <v>0</v>
      </c>
      <c r="BI217" s="201">
        <f>IF(N217="nulová",J217,0)</f>
        <v>0</v>
      </c>
      <c r="BJ217" s="17" t="s">
        <v>83</v>
      </c>
      <c r="BK217" s="201">
        <f>ROUND(I217*H217,2)</f>
        <v>0</v>
      </c>
      <c r="BL217" s="17" t="s">
        <v>151</v>
      </c>
      <c r="BM217" s="200" t="s">
        <v>1315</v>
      </c>
    </row>
    <row r="218" spans="1:65" s="14" customFormat="1">
      <c r="B218" s="219"/>
      <c r="C218" s="220"/>
      <c r="D218" s="210" t="s">
        <v>191</v>
      </c>
      <c r="E218" s="221" t="s">
        <v>1</v>
      </c>
      <c r="F218" s="222" t="s">
        <v>151</v>
      </c>
      <c r="G218" s="220"/>
      <c r="H218" s="223">
        <v>4</v>
      </c>
      <c r="I218" s="224"/>
      <c r="J218" s="220"/>
      <c r="K218" s="220"/>
      <c r="L218" s="225"/>
      <c r="M218" s="226"/>
      <c r="N218" s="227"/>
      <c r="O218" s="227"/>
      <c r="P218" s="227"/>
      <c r="Q218" s="227"/>
      <c r="R218" s="227"/>
      <c r="S218" s="227"/>
      <c r="T218" s="228"/>
      <c r="AT218" s="229" t="s">
        <v>191</v>
      </c>
      <c r="AU218" s="229" t="s">
        <v>85</v>
      </c>
      <c r="AV218" s="14" t="s">
        <v>85</v>
      </c>
      <c r="AW218" s="14" t="s">
        <v>32</v>
      </c>
      <c r="AX218" s="14" t="s">
        <v>83</v>
      </c>
      <c r="AY218" s="229" t="s">
        <v>145</v>
      </c>
    </row>
    <row r="219" spans="1:65" s="2" customFormat="1" ht="24.2" customHeight="1">
      <c r="A219" s="34"/>
      <c r="B219" s="35"/>
      <c r="C219" s="241" t="s">
        <v>435</v>
      </c>
      <c r="D219" s="241" t="s">
        <v>218</v>
      </c>
      <c r="E219" s="242" t="s">
        <v>1316</v>
      </c>
      <c r="F219" s="243" t="s">
        <v>1317</v>
      </c>
      <c r="G219" s="244" t="s">
        <v>159</v>
      </c>
      <c r="H219" s="245">
        <v>35</v>
      </c>
      <c r="I219" s="246"/>
      <c r="J219" s="247">
        <f>ROUND(I219*H219,2)</f>
        <v>0</v>
      </c>
      <c r="K219" s="248"/>
      <c r="L219" s="39"/>
      <c r="M219" s="249" t="s">
        <v>1</v>
      </c>
      <c r="N219" s="250" t="s">
        <v>40</v>
      </c>
      <c r="O219" s="71"/>
      <c r="P219" s="198">
        <f>O219*H219</f>
        <v>0</v>
      </c>
      <c r="Q219" s="198">
        <v>0</v>
      </c>
      <c r="R219" s="198">
        <f>Q219*H219</f>
        <v>0</v>
      </c>
      <c r="S219" s="198">
        <v>0</v>
      </c>
      <c r="T219" s="199">
        <f>S219*H219</f>
        <v>0</v>
      </c>
      <c r="U219" s="34"/>
      <c r="V219" s="34"/>
      <c r="W219" s="34"/>
      <c r="X219" s="34"/>
      <c r="Y219" s="34"/>
      <c r="Z219" s="34"/>
      <c r="AA219" s="34"/>
      <c r="AB219" s="34"/>
      <c r="AC219" s="34"/>
      <c r="AD219" s="34"/>
      <c r="AE219" s="34"/>
      <c r="AR219" s="200" t="s">
        <v>151</v>
      </c>
      <c r="AT219" s="200" t="s">
        <v>218</v>
      </c>
      <c r="AU219" s="200" t="s">
        <v>85</v>
      </c>
      <c r="AY219" s="17" t="s">
        <v>145</v>
      </c>
      <c r="BE219" s="201">
        <f>IF(N219="základní",J219,0)</f>
        <v>0</v>
      </c>
      <c r="BF219" s="201">
        <f>IF(N219="snížená",J219,0)</f>
        <v>0</v>
      </c>
      <c r="BG219" s="201">
        <f>IF(N219="zákl. přenesená",J219,0)</f>
        <v>0</v>
      </c>
      <c r="BH219" s="201">
        <f>IF(N219="sníž. přenesená",J219,0)</f>
        <v>0</v>
      </c>
      <c r="BI219" s="201">
        <f>IF(N219="nulová",J219,0)</f>
        <v>0</v>
      </c>
      <c r="BJ219" s="17" t="s">
        <v>83</v>
      </c>
      <c r="BK219" s="201">
        <f>ROUND(I219*H219,2)</f>
        <v>0</v>
      </c>
      <c r="BL219" s="17" t="s">
        <v>151</v>
      </c>
      <c r="BM219" s="200" t="s">
        <v>1318</v>
      </c>
    </row>
    <row r="220" spans="1:65" s="14" customFormat="1">
      <c r="B220" s="219"/>
      <c r="C220" s="220"/>
      <c r="D220" s="210" t="s">
        <v>191</v>
      </c>
      <c r="E220" s="221" t="s">
        <v>1</v>
      </c>
      <c r="F220" s="222" t="s">
        <v>435</v>
      </c>
      <c r="G220" s="220"/>
      <c r="H220" s="223">
        <v>35</v>
      </c>
      <c r="I220" s="224"/>
      <c r="J220" s="220"/>
      <c r="K220" s="220"/>
      <c r="L220" s="225"/>
      <c r="M220" s="226"/>
      <c r="N220" s="227"/>
      <c r="O220" s="227"/>
      <c r="P220" s="227"/>
      <c r="Q220" s="227"/>
      <c r="R220" s="227"/>
      <c r="S220" s="227"/>
      <c r="T220" s="228"/>
      <c r="AT220" s="229" t="s">
        <v>191</v>
      </c>
      <c r="AU220" s="229" t="s">
        <v>85</v>
      </c>
      <c r="AV220" s="14" t="s">
        <v>85</v>
      </c>
      <c r="AW220" s="14" t="s">
        <v>32</v>
      </c>
      <c r="AX220" s="14" t="s">
        <v>83</v>
      </c>
      <c r="AY220" s="229" t="s">
        <v>145</v>
      </c>
    </row>
    <row r="221" spans="1:65" s="2" customFormat="1" ht="14.45" customHeight="1">
      <c r="A221" s="34"/>
      <c r="B221" s="35"/>
      <c r="C221" s="187" t="s">
        <v>440</v>
      </c>
      <c r="D221" s="187" t="s">
        <v>147</v>
      </c>
      <c r="E221" s="188" t="s">
        <v>1319</v>
      </c>
      <c r="F221" s="189" t="s">
        <v>1320</v>
      </c>
      <c r="G221" s="190" t="s">
        <v>159</v>
      </c>
      <c r="H221" s="191">
        <v>35</v>
      </c>
      <c r="I221" s="192"/>
      <c r="J221" s="193">
        <f t="shared" ref="J221:J232" si="0">ROUND(I221*H221,2)</f>
        <v>0</v>
      </c>
      <c r="K221" s="194"/>
      <c r="L221" s="195"/>
      <c r="M221" s="196" t="s">
        <v>1</v>
      </c>
      <c r="N221" s="197" t="s">
        <v>40</v>
      </c>
      <c r="O221" s="71"/>
      <c r="P221" s="198">
        <f t="shared" ref="P221:P232" si="1">O221*H221</f>
        <v>0</v>
      </c>
      <c r="Q221" s="198">
        <v>5.0000000000000002E-5</v>
      </c>
      <c r="R221" s="198">
        <f t="shared" ref="R221:R232" si="2">Q221*H221</f>
        <v>1.75E-3</v>
      </c>
      <c r="S221" s="198">
        <v>0</v>
      </c>
      <c r="T221" s="199">
        <f t="shared" ref="T221:T232" si="3">S221*H221</f>
        <v>0</v>
      </c>
      <c r="U221" s="34"/>
      <c r="V221" s="34"/>
      <c r="W221" s="34"/>
      <c r="X221" s="34"/>
      <c r="Y221" s="34"/>
      <c r="Z221" s="34"/>
      <c r="AA221" s="34"/>
      <c r="AB221" s="34"/>
      <c r="AC221" s="34"/>
      <c r="AD221" s="34"/>
      <c r="AE221" s="34"/>
      <c r="AR221" s="200" t="s">
        <v>150</v>
      </c>
      <c r="AT221" s="200" t="s">
        <v>147</v>
      </c>
      <c r="AU221" s="200" t="s">
        <v>85</v>
      </c>
      <c r="AY221" s="17" t="s">
        <v>145</v>
      </c>
      <c r="BE221" s="201">
        <f t="shared" ref="BE221:BE232" si="4">IF(N221="základní",J221,0)</f>
        <v>0</v>
      </c>
      <c r="BF221" s="201">
        <f t="shared" ref="BF221:BF232" si="5">IF(N221="snížená",J221,0)</f>
        <v>0</v>
      </c>
      <c r="BG221" s="201">
        <f t="shared" ref="BG221:BG232" si="6">IF(N221="zákl. přenesená",J221,0)</f>
        <v>0</v>
      </c>
      <c r="BH221" s="201">
        <f t="shared" ref="BH221:BH232" si="7">IF(N221="sníž. přenesená",J221,0)</f>
        <v>0</v>
      </c>
      <c r="BI221" s="201">
        <f t="shared" ref="BI221:BI232" si="8">IF(N221="nulová",J221,0)</f>
        <v>0</v>
      </c>
      <c r="BJ221" s="17" t="s">
        <v>83</v>
      </c>
      <c r="BK221" s="201">
        <f t="shared" ref="BK221:BK232" si="9">ROUND(I221*H221,2)</f>
        <v>0</v>
      </c>
      <c r="BL221" s="17" t="s">
        <v>151</v>
      </c>
      <c r="BM221" s="200" t="s">
        <v>1321</v>
      </c>
    </row>
    <row r="222" spans="1:65" s="2" customFormat="1" ht="14.45" customHeight="1">
      <c r="A222" s="34"/>
      <c r="B222" s="35"/>
      <c r="C222" s="187" t="s">
        <v>445</v>
      </c>
      <c r="D222" s="187" t="s">
        <v>147</v>
      </c>
      <c r="E222" s="188" t="s">
        <v>1322</v>
      </c>
      <c r="F222" s="189" t="s">
        <v>1323</v>
      </c>
      <c r="G222" s="190" t="s">
        <v>159</v>
      </c>
      <c r="H222" s="191">
        <v>9</v>
      </c>
      <c r="I222" s="192"/>
      <c r="J222" s="193">
        <f t="shared" si="0"/>
        <v>0</v>
      </c>
      <c r="K222" s="194"/>
      <c r="L222" s="195"/>
      <c r="M222" s="196" t="s">
        <v>1</v>
      </c>
      <c r="N222" s="197" t="s">
        <v>40</v>
      </c>
      <c r="O222" s="71"/>
      <c r="P222" s="198">
        <f t="shared" si="1"/>
        <v>0</v>
      </c>
      <c r="Q222" s="198">
        <v>0</v>
      </c>
      <c r="R222" s="198">
        <f t="shared" si="2"/>
        <v>0</v>
      </c>
      <c r="S222" s="198">
        <v>0</v>
      </c>
      <c r="T222" s="199">
        <f t="shared" si="3"/>
        <v>0</v>
      </c>
      <c r="U222" s="34"/>
      <c r="V222" s="34"/>
      <c r="W222" s="34"/>
      <c r="X222" s="34"/>
      <c r="Y222" s="34"/>
      <c r="Z222" s="34"/>
      <c r="AA222" s="34"/>
      <c r="AB222" s="34"/>
      <c r="AC222" s="34"/>
      <c r="AD222" s="34"/>
      <c r="AE222" s="34"/>
      <c r="AR222" s="200" t="s">
        <v>150</v>
      </c>
      <c r="AT222" s="200" t="s">
        <v>147</v>
      </c>
      <c r="AU222" s="200" t="s">
        <v>85</v>
      </c>
      <c r="AY222" s="17" t="s">
        <v>145</v>
      </c>
      <c r="BE222" s="201">
        <f t="shared" si="4"/>
        <v>0</v>
      </c>
      <c r="BF222" s="201">
        <f t="shared" si="5"/>
        <v>0</v>
      </c>
      <c r="BG222" s="201">
        <f t="shared" si="6"/>
        <v>0</v>
      </c>
      <c r="BH222" s="201">
        <f t="shared" si="7"/>
        <v>0</v>
      </c>
      <c r="BI222" s="201">
        <f t="shared" si="8"/>
        <v>0</v>
      </c>
      <c r="BJ222" s="17" t="s">
        <v>83</v>
      </c>
      <c r="BK222" s="201">
        <f t="shared" si="9"/>
        <v>0</v>
      </c>
      <c r="BL222" s="17" t="s">
        <v>151</v>
      </c>
      <c r="BM222" s="200" t="s">
        <v>1324</v>
      </c>
    </row>
    <row r="223" spans="1:65" s="2" customFormat="1" ht="14.45" customHeight="1">
      <c r="A223" s="34"/>
      <c r="B223" s="35"/>
      <c r="C223" s="187" t="s">
        <v>450</v>
      </c>
      <c r="D223" s="187" t="s">
        <v>147</v>
      </c>
      <c r="E223" s="188" t="s">
        <v>1325</v>
      </c>
      <c r="F223" s="189" t="s">
        <v>1326</v>
      </c>
      <c r="G223" s="190" t="s">
        <v>159</v>
      </c>
      <c r="H223" s="191">
        <v>2</v>
      </c>
      <c r="I223" s="192"/>
      <c r="J223" s="193">
        <f t="shared" si="0"/>
        <v>0</v>
      </c>
      <c r="K223" s="194"/>
      <c r="L223" s="195"/>
      <c r="M223" s="196" t="s">
        <v>1</v>
      </c>
      <c r="N223" s="197" t="s">
        <v>40</v>
      </c>
      <c r="O223" s="71"/>
      <c r="P223" s="198">
        <f t="shared" si="1"/>
        <v>0</v>
      </c>
      <c r="Q223" s="198">
        <v>0</v>
      </c>
      <c r="R223" s="198">
        <f t="shared" si="2"/>
        <v>0</v>
      </c>
      <c r="S223" s="198">
        <v>0</v>
      </c>
      <c r="T223" s="199">
        <f t="shared" si="3"/>
        <v>0</v>
      </c>
      <c r="U223" s="34"/>
      <c r="V223" s="34"/>
      <c r="W223" s="34"/>
      <c r="X223" s="34"/>
      <c r="Y223" s="34"/>
      <c r="Z223" s="34"/>
      <c r="AA223" s="34"/>
      <c r="AB223" s="34"/>
      <c r="AC223" s="34"/>
      <c r="AD223" s="34"/>
      <c r="AE223" s="34"/>
      <c r="AR223" s="200" t="s">
        <v>150</v>
      </c>
      <c r="AT223" s="200" t="s">
        <v>147</v>
      </c>
      <c r="AU223" s="200" t="s">
        <v>85</v>
      </c>
      <c r="AY223" s="17" t="s">
        <v>145</v>
      </c>
      <c r="BE223" s="201">
        <f t="shared" si="4"/>
        <v>0</v>
      </c>
      <c r="BF223" s="201">
        <f t="shared" si="5"/>
        <v>0</v>
      </c>
      <c r="BG223" s="201">
        <f t="shared" si="6"/>
        <v>0</v>
      </c>
      <c r="BH223" s="201">
        <f t="shared" si="7"/>
        <v>0</v>
      </c>
      <c r="BI223" s="201">
        <f t="shared" si="8"/>
        <v>0</v>
      </c>
      <c r="BJ223" s="17" t="s">
        <v>83</v>
      </c>
      <c r="BK223" s="201">
        <f t="shared" si="9"/>
        <v>0</v>
      </c>
      <c r="BL223" s="17" t="s">
        <v>151</v>
      </c>
      <c r="BM223" s="200" t="s">
        <v>1327</v>
      </c>
    </row>
    <row r="224" spans="1:65" s="2" customFormat="1" ht="14.45" customHeight="1">
      <c r="A224" s="34"/>
      <c r="B224" s="35"/>
      <c r="C224" s="187" t="s">
        <v>455</v>
      </c>
      <c r="D224" s="187" t="s">
        <v>147</v>
      </c>
      <c r="E224" s="188" t="s">
        <v>1328</v>
      </c>
      <c r="F224" s="189" t="s">
        <v>1329</v>
      </c>
      <c r="G224" s="190" t="s">
        <v>149</v>
      </c>
      <c r="H224" s="191">
        <v>2</v>
      </c>
      <c r="I224" s="192"/>
      <c r="J224" s="193">
        <f t="shared" si="0"/>
        <v>0</v>
      </c>
      <c r="K224" s="194"/>
      <c r="L224" s="195"/>
      <c r="M224" s="196" t="s">
        <v>1</v>
      </c>
      <c r="N224" s="197" t="s">
        <v>40</v>
      </c>
      <c r="O224" s="71"/>
      <c r="P224" s="198">
        <f t="shared" si="1"/>
        <v>0</v>
      </c>
      <c r="Q224" s="198">
        <v>0</v>
      </c>
      <c r="R224" s="198">
        <f t="shared" si="2"/>
        <v>0</v>
      </c>
      <c r="S224" s="198">
        <v>0</v>
      </c>
      <c r="T224" s="199">
        <f t="shared" si="3"/>
        <v>0</v>
      </c>
      <c r="U224" s="34"/>
      <c r="V224" s="34"/>
      <c r="W224" s="34"/>
      <c r="X224" s="34"/>
      <c r="Y224" s="34"/>
      <c r="Z224" s="34"/>
      <c r="AA224" s="34"/>
      <c r="AB224" s="34"/>
      <c r="AC224" s="34"/>
      <c r="AD224" s="34"/>
      <c r="AE224" s="34"/>
      <c r="AR224" s="200" t="s">
        <v>150</v>
      </c>
      <c r="AT224" s="200" t="s">
        <v>147</v>
      </c>
      <c r="AU224" s="200" t="s">
        <v>85</v>
      </c>
      <c r="AY224" s="17" t="s">
        <v>145</v>
      </c>
      <c r="BE224" s="201">
        <f t="shared" si="4"/>
        <v>0</v>
      </c>
      <c r="BF224" s="201">
        <f t="shared" si="5"/>
        <v>0</v>
      </c>
      <c r="BG224" s="201">
        <f t="shared" si="6"/>
        <v>0</v>
      </c>
      <c r="BH224" s="201">
        <f t="shared" si="7"/>
        <v>0</v>
      </c>
      <c r="BI224" s="201">
        <f t="shared" si="8"/>
        <v>0</v>
      </c>
      <c r="BJ224" s="17" t="s">
        <v>83</v>
      </c>
      <c r="BK224" s="201">
        <f t="shared" si="9"/>
        <v>0</v>
      </c>
      <c r="BL224" s="17" t="s">
        <v>151</v>
      </c>
      <c r="BM224" s="200" t="s">
        <v>1330</v>
      </c>
    </row>
    <row r="225" spans="1:65" s="2" customFormat="1" ht="14.45" customHeight="1">
      <c r="A225" s="34"/>
      <c r="B225" s="35"/>
      <c r="C225" s="187" t="s">
        <v>461</v>
      </c>
      <c r="D225" s="187" t="s">
        <v>147</v>
      </c>
      <c r="E225" s="188" t="s">
        <v>1331</v>
      </c>
      <c r="F225" s="189" t="s">
        <v>1332</v>
      </c>
      <c r="G225" s="190" t="s">
        <v>149</v>
      </c>
      <c r="H225" s="191">
        <v>7</v>
      </c>
      <c r="I225" s="192"/>
      <c r="J225" s="193">
        <f t="shared" si="0"/>
        <v>0</v>
      </c>
      <c r="K225" s="194"/>
      <c r="L225" s="195"/>
      <c r="M225" s="196" t="s">
        <v>1</v>
      </c>
      <c r="N225" s="197" t="s">
        <v>40</v>
      </c>
      <c r="O225" s="71"/>
      <c r="P225" s="198">
        <f t="shared" si="1"/>
        <v>0</v>
      </c>
      <c r="Q225" s="198">
        <v>0</v>
      </c>
      <c r="R225" s="198">
        <f t="shared" si="2"/>
        <v>0</v>
      </c>
      <c r="S225" s="198">
        <v>0</v>
      </c>
      <c r="T225" s="199">
        <f t="shared" si="3"/>
        <v>0</v>
      </c>
      <c r="U225" s="34"/>
      <c r="V225" s="34"/>
      <c r="W225" s="34"/>
      <c r="X225" s="34"/>
      <c r="Y225" s="34"/>
      <c r="Z225" s="34"/>
      <c r="AA225" s="34"/>
      <c r="AB225" s="34"/>
      <c r="AC225" s="34"/>
      <c r="AD225" s="34"/>
      <c r="AE225" s="34"/>
      <c r="AR225" s="200" t="s">
        <v>150</v>
      </c>
      <c r="AT225" s="200" t="s">
        <v>147</v>
      </c>
      <c r="AU225" s="200" t="s">
        <v>85</v>
      </c>
      <c r="AY225" s="17" t="s">
        <v>145</v>
      </c>
      <c r="BE225" s="201">
        <f t="shared" si="4"/>
        <v>0</v>
      </c>
      <c r="BF225" s="201">
        <f t="shared" si="5"/>
        <v>0</v>
      </c>
      <c r="BG225" s="201">
        <f t="shared" si="6"/>
        <v>0</v>
      </c>
      <c r="BH225" s="201">
        <f t="shared" si="7"/>
        <v>0</v>
      </c>
      <c r="BI225" s="201">
        <f t="shared" si="8"/>
        <v>0</v>
      </c>
      <c r="BJ225" s="17" t="s">
        <v>83</v>
      </c>
      <c r="BK225" s="201">
        <f t="shared" si="9"/>
        <v>0</v>
      </c>
      <c r="BL225" s="17" t="s">
        <v>151</v>
      </c>
      <c r="BM225" s="200" t="s">
        <v>1333</v>
      </c>
    </row>
    <row r="226" spans="1:65" s="2" customFormat="1" ht="14.45" customHeight="1">
      <c r="A226" s="34"/>
      <c r="B226" s="35"/>
      <c r="C226" s="187" t="s">
        <v>466</v>
      </c>
      <c r="D226" s="187" t="s">
        <v>147</v>
      </c>
      <c r="E226" s="188" t="s">
        <v>1334</v>
      </c>
      <c r="F226" s="189" t="s">
        <v>1335</v>
      </c>
      <c r="G226" s="190" t="s">
        <v>149</v>
      </c>
      <c r="H226" s="191">
        <v>2</v>
      </c>
      <c r="I226" s="192"/>
      <c r="J226" s="193">
        <f t="shared" si="0"/>
        <v>0</v>
      </c>
      <c r="K226" s="194"/>
      <c r="L226" s="195"/>
      <c r="M226" s="196" t="s">
        <v>1</v>
      </c>
      <c r="N226" s="197" t="s">
        <v>40</v>
      </c>
      <c r="O226" s="71"/>
      <c r="P226" s="198">
        <f t="shared" si="1"/>
        <v>0</v>
      </c>
      <c r="Q226" s="198">
        <v>0</v>
      </c>
      <c r="R226" s="198">
        <f t="shared" si="2"/>
        <v>0</v>
      </c>
      <c r="S226" s="198">
        <v>0</v>
      </c>
      <c r="T226" s="199">
        <f t="shared" si="3"/>
        <v>0</v>
      </c>
      <c r="U226" s="34"/>
      <c r="V226" s="34"/>
      <c r="W226" s="34"/>
      <c r="X226" s="34"/>
      <c r="Y226" s="34"/>
      <c r="Z226" s="34"/>
      <c r="AA226" s="34"/>
      <c r="AB226" s="34"/>
      <c r="AC226" s="34"/>
      <c r="AD226" s="34"/>
      <c r="AE226" s="34"/>
      <c r="AR226" s="200" t="s">
        <v>150</v>
      </c>
      <c r="AT226" s="200" t="s">
        <v>147</v>
      </c>
      <c r="AU226" s="200" t="s">
        <v>85</v>
      </c>
      <c r="AY226" s="17" t="s">
        <v>145</v>
      </c>
      <c r="BE226" s="201">
        <f t="shared" si="4"/>
        <v>0</v>
      </c>
      <c r="BF226" s="201">
        <f t="shared" si="5"/>
        <v>0</v>
      </c>
      <c r="BG226" s="201">
        <f t="shared" si="6"/>
        <v>0</v>
      </c>
      <c r="BH226" s="201">
        <f t="shared" si="7"/>
        <v>0</v>
      </c>
      <c r="BI226" s="201">
        <f t="shared" si="8"/>
        <v>0</v>
      </c>
      <c r="BJ226" s="17" t="s">
        <v>83</v>
      </c>
      <c r="BK226" s="201">
        <f t="shared" si="9"/>
        <v>0</v>
      </c>
      <c r="BL226" s="17" t="s">
        <v>151</v>
      </c>
      <c r="BM226" s="200" t="s">
        <v>1336</v>
      </c>
    </row>
    <row r="227" spans="1:65" s="2" customFormat="1" ht="14.45" customHeight="1">
      <c r="A227" s="34"/>
      <c r="B227" s="35"/>
      <c r="C227" s="187" t="s">
        <v>267</v>
      </c>
      <c r="D227" s="187" t="s">
        <v>147</v>
      </c>
      <c r="E227" s="188" t="s">
        <v>1337</v>
      </c>
      <c r="F227" s="189" t="s">
        <v>1338</v>
      </c>
      <c r="G227" s="190" t="s">
        <v>149</v>
      </c>
      <c r="H227" s="191">
        <v>1</v>
      </c>
      <c r="I227" s="192"/>
      <c r="J227" s="193">
        <f t="shared" si="0"/>
        <v>0</v>
      </c>
      <c r="K227" s="194"/>
      <c r="L227" s="195"/>
      <c r="M227" s="196" t="s">
        <v>1</v>
      </c>
      <c r="N227" s="197" t="s">
        <v>40</v>
      </c>
      <c r="O227" s="71"/>
      <c r="P227" s="198">
        <f t="shared" si="1"/>
        <v>0</v>
      </c>
      <c r="Q227" s="198">
        <v>0</v>
      </c>
      <c r="R227" s="198">
        <f t="shared" si="2"/>
        <v>0</v>
      </c>
      <c r="S227" s="198">
        <v>0</v>
      </c>
      <c r="T227" s="199">
        <f t="shared" si="3"/>
        <v>0</v>
      </c>
      <c r="U227" s="34"/>
      <c r="V227" s="34"/>
      <c r="W227" s="34"/>
      <c r="X227" s="34"/>
      <c r="Y227" s="34"/>
      <c r="Z227" s="34"/>
      <c r="AA227" s="34"/>
      <c r="AB227" s="34"/>
      <c r="AC227" s="34"/>
      <c r="AD227" s="34"/>
      <c r="AE227" s="34"/>
      <c r="AR227" s="200" t="s">
        <v>150</v>
      </c>
      <c r="AT227" s="200" t="s">
        <v>147</v>
      </c>
      <c r="AU227" s="200" t="s">
        <v>85</v>
      </c>
      <c r="AY227" s="17" t="s">
        <v>145</v>
      </c>
      <c r="BE227" s="201">
        <f t="shared" si="4"/>
        <v>0</v>
      </c>
      <c r="BF227" s="201">
        <f t="shared" si="5"/>
        <v>0</v>
      </c>
      <c r="BG227" s="201">
        <f t="shared" si="6"/>
        <v>0</v>
      </c>
      <c r="BH227" s="201">
        <f t="shared" si="7"/>
        <v>0</v>
      </c>
      <c r="BI227" s="201">
        <f t="shared" si="8"/>
        <v>0</v>
      </c>
      <c r="BJ227" s="17" t="s">
        <v>83</v>
      </c>
      <c r="BK227" s="201">
        <f t="shared" si="9"/>
        <v>0</v>
      </c>
      <c r="BL227" s="17" t="s">
        <v>151</v>
      </c>
      <c r="BM227" s="200" t="s">
        <v>1339</v>
      </c>
    </row>
    <row r="228" spans="1:65" s="2" customFormat="1" ht="14.45" customHeight="1">
      <c r="A228" s="34"/>
      <c r="B228" s="35"/>
      <c r="C228" s="187" t="s">
        <v>474</v>
      </c>
      <c r="D228" s="187" t="s">
        <v>147</v>
      </c>
      <c r="E228" s="188" t="s">
        <v>1340</v>
      </c>
      <c r="F228" s="189" t="s">
        <v>1341</v>
      </c>
      <c r="G228" s="190" t="s">
        <v>149</v>
      </c>
      <c r="H228" s="191">
        <v>2</v>
      </c>
      <c r="I228" s="192"/>
      <c r="J228" s="193">
        <f t="shared" si="0"/>
        <v>0</v>
      </c>
      <c r="K228" s="194"/>
      <c r="L228" s="195"/>
      <c r="M228" s="196" t="s">
        <v>1</v>
      </c>
      <c r="N228" s="197" t="s">
        <v>40</v>
      </c>
      <c r="O228" s="71"/>
      <c r="P228" s="198">
        <f t="shared" si="1"/>
        <v>0</v>
      </c>
      <c r="Q228" s="198">
        <v>0</v>
      </c>
      <c r="R228" s="198">
        <f t="shared" si="2"/>
        <v>0</v>
      </c>
      <c r="S228" s="198">
        <v>0</v>
      </c>
      <c r="T228" s="199">
        <f t="shared" si="3"/>
        <v>0</v>
      </c>
      <c r="U228" s="34"/>
      <c r="V228" s="34"/>
      <c r="W228" s="34"/>
      <c r="X228" s="34"/>
      <c r="Y228" s="34"/>
      <c r="Z228" s="34"/>
      <c r="AA228" s="34"/>
      <c r="AB228" s="34"/>
      <c r="AC228" s="34"/>
      <c r="AD228" s="34"/>
      <c r="AE228" s="34"/>
      <c r="AR228" s="200" t="s">
        <v>150</v>
      </c>
      <c r="AT228" s="200" t="s">
        <v>147</v>
      </c>
      <c r="AU228" s="200" t="s">
        <v>85</v>
      </c>
      <c r="AY228" s="17" t="s">
        <v>145</v>
      </c>
      <c r="BE228" s="201">
        <f t="shared" si="4"/>
        <v>0</v>
      </c>
      <c r="BF228" s="201">
        <f t="shared" si="5"/>
        <v>0</v>
      </c>
      <c r="BG228" s="201">
        <f t="shared" si="6"/>
        <v>0</v>
      </c>
      <c r="BH228" s="201">
        <f t="shared" si="7"/>
        <v>0</v>
      </c>
      <c r="BI228" s="201">
        <f t="shared" si="8"/>
        <v>0</v>
      </c>
      <c r="BJ228" s="17" t="s">
        <v>83</v>
      </c>
      <c r="BK228" s="201">
        <f t="shared" si="9"/>
        <v>0</v>
      </c>
      <c r="BL228" s="17" t="s">
        <v>151</v>
      </c>
      <c r="BM228" s="200" t="s">
        <v>1342</v>
      </c>
    </row>
    <row r="229" spans="1:65" s="2" customFormat="1" ht="14.45" customHeight="1">
      <c r="A229" s="34"/>
      <c r="B229" s="35"/>
      <c r="C229" s="187" t="s">
        <v>478</v>
      </c>
      <c r="D229" s="187" t="s">
        <v>147</v>
      </c>
      <c r="E229" s="188" t="s">
        <v>1343</v>
      </c>
      <c r="F229" s="189" t="s">
        <v>1344</v>
      </c>
      <c r="G229" s="190" t="s">
        <v>149</v>
      </c>
      <c r="H229" s="191">
        <v>6</v>
      </c>
      <c r="I229" s="192"/>
      <c r="J229" s="193">
        <f t="shared" si="0"/>
        <v>0</v>
      </c>
      <c r="K229" s="194"/>
      <c r="L229" s="195"/>
      <c r="M229" s="196" t="s">
        <v>1</v>
      </c>
      <c r="N229" s="197" t="s">
        <v>40</v>
      </c>
      <c r="O229" s="71"/>
      <c r="P229" s="198">
        <f t="shared" si="1"/>
        <v>0</v>
      </c>
      <c r="Q229" s="198">
        <v>0</v>
      </c>
      <c r="R229" s="198">
        <f t="shared" si="2"/>
        <v>0</v>
      </c>
      <c r="S229" s="198">
        <v>0</v>
      </c>
      <c r="T229" s="199">
        <f t="shared" si="3"/>
        <v>0</v>
      </c>
      <c r="U229" s="34"/>
      <c r="V229" s="34"/>
      <c r="W229" s="34"/>
      <c r="X229" s="34"/>
      <c r="Y229" s="34"/>
      <c r="Z229" s="34"/>
      <c r="AA229" s="34"/>
      <c r="AB229" s="34"/>
      <c r="AC229" s="34"/>
      <c r="AD229" s="34"/>
      <c r="AE229" s="34"/>
      <c r="AR229" s="200" t="s">
        <v>150</v>
      </c>
      <c r="AT229" s="200" t="s">
        <v>147</v>
      </c>
      <c r="AU229" s="200" t="s">
        <v>85</v>
      </c>
      <c r="AY229" s="17" t="s">
        <v>145</v>
      </c>
      <c r="BE229" s="201">
        <f t="shared" si="4"/>
        <v>0</v>
      </c>
      <c r="BF229" s="201">
        <f t="shared" si="5"/>
        <v>0</v>
      </c>
      <c r="BG229" s="201">
        <f t="shared" si="6"/>
        <v>0</v>
      </c>
      <c r="BH229" s="201">
        <f t="shared" si="7"/>
        <v>0</v>
      </c>
      <c r="BI229" s="201">
        <f t="shared" si="8"/>
        <v>0</v>
      </c>
      <c r="BJ229" s="17" t="s">
        <v>83</v>
      </c>
      <c r="BK229" s="201">
        <f t="shared" si="9"/>
        <v>0</v>
      </c>
      <c r="BL229" s="17" t="s">
        <v>151</v>
      </c>
      <c r="BM229" s="200" t="s">
        <v>1345</v>
      </c>
    </row>
    <row r="230" spans="1:65" s="2" customFormat="1" ht="37.9" customHeight="1">
      <c r="A230" s="34"/>
      <c r="B230" s="35"/>
      <c r="C230" s="187" t="s">
        <v>482</v>
      </c>
      <c r="D230" s="187" t="s">
        <v>147</v>
      </c>
      <c r="E230" s="188" t="s">
        <v>1346</v>
      </c>
      <c r="F230" s="189" t="s">
        <v>1347</v>
      </c>
      <c r="G230" s="190" t="s">
        <v>149</v>
      </c>
      <c r="H230" s="191">
        <v>2</v>
      </c>
      <c r="I230" s="192"/>
      <c r="J230" s="193">
        <f t="shared" si="0"/>
        <v>0</v>
      </c>
      <c r="K230" s="194"/>
      <c r="L230" s="195"/>
      <c r="M230" s="196" t="s">
        <v>1</v>
      </c>
      <c r="N230" s="197" t="s">
        <v>40</v>
      </c>
      <c r="O230" s="71"/>
      <c r="P230" s="198">
        <f t="shared" si="1"/>
        <v>0</v>
      </c>
      <c r="Q230" s="198">
        <v>0</v>
      </c>
      <c r="R230" s="198">
        <f t="shared" si="2"/>
        <v>0</v>
      </c>
      <c r="S230" s="198">
        <v>0</v>
      </c>
      <c r="T230" s="199">
        <f t="shared" si="3"/>
        <v>0</v>
      </c>
      <c r="U230" s="34"/>
      <c r="V230" s="34"/>
      <c r="W230" s="34"/>
      <c r="X230" s="34"/>
      <c r="Y230" s="34"/>
      <c r="Z230" s="34"/>
      <c r="AA230" s="34"/>
      <c r="AB230" s="34"/>
      <c r="AC230" s="34"/>
      <c r="AD230" s="34"/>
      <c r="AE230" s="34"/>
      <c r="AR230" s="200" t="s">
        <v>150</v>
      </c>
      <c r="AT230" s="200" t="s">
        <v>147</v>
      </c>
      <c r="AU230" s="200" t="s">
        <v>85</v>
      </c>
      <c r="AY230" s="17" t="s">
        <v>145</v>
      </c>
      <c r="BE230" s="201">
        <f t="shared" si="4"/>
        <v>0</v>
      </c>
      <c r="BF230" s="201">
        <f t="shared" si="5"/>
        <v>0</v>
      </c>
      <c r="BG230" s="201">
        <f t="shared" si="6"/>
        <v>0</v>
      </c>
      <c r="BH230" s="201">
        <f t="shared" si="7"/>
        <v>0</v>
      </c>
      <c r="BI230" s="201">
        <f t="shared" si="8"/>
        <v>0</v>
      </c>
      <c r="BJ230" s="17" t="s">
        <v>83</v>
      </c>
      <c r="BK230" s="201">
        <f t="shared" si="9"/>
        <v>0</v>
      </c>
      <c r="BL230" s="17" t="s">
        <v>151</v>
      </c>
      <c r="BM230" s="200" t="s">
        <v>1348</v>
      </c>
    </row>
    <row r="231" spans="1:65" s="2" customFormat="1" ht="14.45" customHeight="1">
      <c r="A231" s="34"/>
      <c r="B231" s="35"/>
      <c r="C231" s="187" t="s">
        <v>486</v>
      </c>
      <c r="D231" s="187" t="s">
        <v>147</v>
      </c>
      <c r="E231" s="188" t="s">
        <v>1349</v>
      </c>
      <c r="F231" s="189" t="s">
        <v>1350</v>
      </c>
      <c r="G231" s="190" t="s">
        <v>149</v>
      </c>
      <c r="H231" s="191">
        <v>1</v>
      </c>
      <c r="I231" s="192"/>
      <c r="J231" s="193">
        <f t="shared" si="0"/>
        <v>0</v>
      </c>
      <c r="K231" s="194"/>
      <c r="L231" s="195"/>
      <c r="M231" s="196" t="s">
        <v>1</v>
      </c>
      <c r="N231" s="197" t="s">
        <v>40</v>
      </c>
      <c r="O231" s="71"/>
      <c r="P231" s="198">
        <f t="shared" si="1"/>
        <v>0</v>
      </c>
      <c r="Q231" s="198">
        <v>0</v>
      </c>
      <c r="R231" s="198">
        <f t="shared" si="2"/>
        <v>0</v>
      </c>
      <c r="S231" s="198">
        <v>0</v>
      </c>
      <c r="T231" s="199">
        <f t="shared" si="3"/>
        <v>0</v>
      </c>
      <c r="U231" s="34"/>
      <c r="V231" s="34"/>
      <c r="W231" s="34"/>
      <c r="X231" s="34"/>
      <c r="Y231" s="34"/>
      <c r="Z231" s="34"/>
      <c r="AA231" s="34"/>
      <c r="AB231" s="34"/>
      <c r="AC231" s="34"/>
      <c r="AD231" s="34"/>
      <c r="AE231" s="34"/>
      <c r="AR231" s="200" t="s">
        <v>150</v>
      </c>
      <c r="AT231" s="200" t="s">
        <v>147</v>
      </c>
      <c r="AU231" s="200" t="s">
        <v>85</v>
      </c>
      <c r="AY231" s="17" t="s">
        <v>145</v>
      </c>
      <c r="BE231" s="201">
        <f t="shared" si="4"/>
        <v>0</v>
      </c>
      <c r="BF231" s="201">
        <f t="shared" si="5"/>
        <v>0</v>
      </c>
      <c r="BG231" s="201">
        <f t="shared" si="6"/>
        <v>0</v>
      </c>
      <c r="BH231" s="201">
        <f t="shared" si="7"/>
        <v>0</v>
      </c>
      <c r="BI231" s="201">
        <f t="shared" si="8"/>
        <v>0</v>
      </c>
      <c r="BJ231" s="17" t="s">
        <v>83</v>
      </c>
      <c r="BK231" s="201">
        <f t="shared" si="9"/>
        <v>0</v>
      </c>
      <c r="BL231" s="17" t="s">
        <v>151</v>
      </c>
      <c r="BM231" s="200" t="s">
        <v>1351</v>
      </c>
    </row>
    <row r="232" spans="1:65" s="2" customFormat="1" ht="24.2" customHeight="1">
      <c r="A232" s="34"/>
      <c r="B232" s="35"/>
      <c r="C232" s="241" t="s">
        <v>492</v>
      </c>
      <c r="D232" s="241" t="s">
        <v>218</v>
      </c>
      <c r="E232" s="242" t="s">
        <v>1352</v>
      </c>
      <c r="F232" s="243" t="s">
        <v>1353</v>
      </c>
      <c r="G232" s="244" t="s">
        <v>159</v>
      </c>
      <c r="H232" s="245">
        <v>5</v>
      </c>
      <c r="I232" s="246"/>
      <c r="J232" s="247">
        <f t="shared" si="0"/>
        <v>0</v>
      </c>
      <c r="K232" s="248"/>
      <c r="L232" s="39"/>
      <c r="M232" s="249" t="s">
        <v>1</v>
      </c>
      <c r="N232" s="250" t="s">
        <v>40</v>
      </c>
      <c r="O232" s="71"/>
      <c r="P232" s="198">
        <f t="shared" si="1"/>
        <v>0</v>
      </c>
      <c r="Q232" s="198">
        <v>0</v>
      </c>
      <c r="R232" s="198">
        <f t="shared" si="2"/>
        <v>0</v>
      </c>
      <c r="S232" s="198">
        <v>0</v>
      </c>
      <c r="T232" s="199">
        <f t="shared" si="3"/>
        <v>0</v>
      </c>
      <c r="U232" s="34"/>
      <c r="V232" s="34"/>
      <c r="W232" s="34"/>
      <c r="X232" s="34"/>
      <c r="Y232" s="34"/>
      <c r="Z232" s="34"/>
      <c r="AA232" s="34"/>
      <c r="AB232" s="34"/>
      <c r="AC232" s="34"/>
      <c r="AD232" s="34"/>
      <c r="AE232" s="34"/>
      <c r="AR232" s="200" t="s">
        <v>151</v>
      </c>
      <c r="AT232" s="200" t="s">
        <v>218</v>
      </c>
      <c r="AU232" s="200" t="s">
        <v>85</v>
      </c>
      <c r="AY232" s="17" t="s">
        <v>145</v>
      </c>
      <c r="BE232" s="201">
        <f t="shared" si="4"/>
        <v>0</v>
      </c>
      <c r="BF232" s="201">
        <f t="shared" si="5"/>
        <v>0</v>
      </c>
      <c r="BG232" s="201">
        <f t="shared" si="6"/>
        <v>0</v>
      </c>
      <c r="BH232" s="201">
        <f t="shared" si="7"/>
        <v>0</v>
      </c>
      <c r="BI232" s="201">
        <f t="shared" si="8"/>
        <v>0</v>
      </c>
      <c r="BJ232" s="17" t="s">
        <v>83</v>
      </c>
      <c r="BK232" s="201">
        <f t="shared" si="9"/>
        <v>0</v>
      </c>
      <c r="BL232" s="17" t="s">
        <v>151</v>
      </c>
      <c r="BM232" s="200" t="s">
        <v>1354</v>
      </c>
    </row>
    <row r="233" spans="1:65" s="14" customFormat="1">
      <c r="B233" s="219"/>
      <c r="C233" s="220"/>
      <c r="D233" s="210" t="s">
        <v>191</v>
      </c>
      <c r="E233" s="221" t="s">
        <v>1</v>
      </c>
      <c r="F233" s="222" t="s">
        <v>1355</v>
      </c>
      <c r="G233" s="220"/>
      <c r="H233" s="223">
        <v>5</v>
      </c>
      <c r="I233" s="224"/>
      <c r="J233" s="220"/>
      <c r="K233" s="220"/>
      <c r="L233" s="225"/>
      <c r="M233" s="226"/>
      <c r="N233" s="227"/>
      <c r="O233" s="227"/>
      <c r="P233" s="227"/>
      <c r="Q233" s="227"/>
      <c r="R233" s="227"/>
      <c r="S233" s="227"/>
      <c r="T233" s="228"/>
      <c r="AT233" s="229" t="s">
        <v>191</v>
      </c>
      <c r="AU233" s="229" t="s">
        <v>85</v>
      </c>
      <c r="AV233" s="14" t="s">
        <v>85</v>
      </c>
      <c r="AW233" s="14" t="s">
        <v>32</v>
      </c>
      <c r="AX233" s="14" t="s">
        <v>83</v>
      </c>
      <c r="AY233" s="229" t="s">
        <v>145</v>
      </c>
    </row>
    <row r="234" spans="1:65" s="2" customFormat="1" ht="24.2" customHeight="1">
      <c r="A234" s="34"/>
      <c r="B234" s="35"/>
      <c r="C234" s="241" t="s">
        <v>496</v>
      </c>
      <c r="D234" s="241" t="s">
        <v>218</v>
      </c>
      <c r="E234" s="242" t="s">
        <v>1356</v>
      </c>
      <c r="F234" s="243" t="s">
        <v>1357</v>
      </c>
      <c r="G234" s="244" t="s">
        <v>159</v>
      </c>
      <c r="H234" s="245">
        <v>13</v>
      </c>
      <c r="I234" s="246"/>
      <c r="J234" s="247">
        <f>ROUND(I234*H234,2)</f>
        <v>0</v>
      </c>
      <c r="K234" s="248"/>
      <c r="L234" s="39"/>
      <c r="M234" s="249" t="s">
        <v>1</v>
      </c>
      <c r="N234" s="250" t="s">
        <v>40</v>
      </c>
      <c r="O234" s="71"/>
      <c r="P234" s="198">
        <f>O234*H234</f>
        <v>0</v>
      </c>
      <c r="Q234" s="198">
        <v>0</v>
      </c>
      <c r="R234" s="198">
        <f>Q234*H234</f>
        <v>0</v>
      </c>
      <c r="S234" s="198">
        <v>0</v>
      </c>
      <c r="T234" s="199">
        <f>S234*H234</f>
        <v>0</v>
      </c>
      <c r="U234" s="34"/>
      <c r="V234" s="34"/>
      <c r="W234" s="34"/>
      <c r="X234" s="34"/>
      <c r="Y234" s="34"/>
      <c r="Z234" s="34"/>
      <c r="AA234" s="34"/>
      <c r="AB234" s="34"/>
      <c r="AC234" s="34"/>
      <c r="AD234" s="34"/>
      <c r="AE234" s="34"/>
      <c r="AR234" s="200" t="s">
        <v>151</v>
      </c>
      <c r="AT234" s="200" t="s">
        <v>218</v>
      </c>
      <c r="AU234" s="200" t="s">
        <v>85</v>
      </c>
      <c r="AY234" s="17" t="s">
        <v>145</v>
      </c>
      <c r="BE234" s="201">
        <f>IF(N234="základní",J234,0)</f>
        <v>0</v>
      </c>
      <c r="BF234" s="201">
        <f>IF(N234="snížená",J234,0)</f>
        <v>0</v>
      </c>
      <c r="BG234" s="201">
        <f>IF(N234="zákl. přenesená",J234,0)</f>
        <v>0</v>
      </c>
      <c r="BH234" s="201">
        <f>IF(N234="sníž. přenesená",J234,0)</f>
        <v>0</v>
      </c>
      <c r="BI234" s="201">
        <f>IF(N234="nulová",J234,0)</f>
        <v>0</v>
      </c>
      <c r="BJ234" s="17" t="s">
        <v>83</v>
      </c>
      <c r="BK234" s="201">
        <f>ROUND(I234*H234,2)</f>
        <v>0</v>
      </c>
      <c r="BL234" s="17" t="s">
        <v>151</v>
      </c>
      <c r="BM234" s="200" t="s">
        <v>1358</v>
      </c>
    </row>
    <row r="235" spans="1:65" s="2" customFormat="1" ht="24.2" customHeight="1">
      <c r="A235" s="34"/>
      <c r="B235" s="35"/>
      <c r="C235" s="241" t="s">
        <v>501</v>
      </c>
      <c r="D235" s="241" t="s">
        <v>218</v>
      </c>
      <c r="E235" s="242" t="s">
        <v>1359</v>
      </c>
      <c r="F235" s="243" t="s">
        <v>1360</v>
      </c>
      <c r="G235" s="244" t="s">
        <v>159</v>
      </c>
      <c r="H235" s="245">
        <v>7</v>
      </c>
      <c r="I235" s="246"/>
      <c r="J235" s="247">
        <f>ROUND(I235*H235,2)</f>
        <v>0</v>
      </c>
      <c r="K235" s="248"/>
      <c r="L235" s="39"/>
      <c r="M235" s="249" t="s">
        <v>1</v>
      </c>
      <c r="N235" s="250" t="s">
        <v>40</v>
      </c>
      <c r="O235" s="71"/>
      <c r="P235" s="198">
        <f>O235*H235</f>
        <v>0</v>
      </c>
      <c r="Q235" s="198">
        <v>0</v>
      </c>
      <c r="R235" s="198">
        <f>Q235*H235</f>
        <v>0</v>
      </c>
      <c r="S235" s="198">
        <v>0</v>
      </c>
      <c r="T235" s="199">
        <f>S235*H235</f>
        <v>0</v>
      </c>
      <c r="U235" s="34"/>
      <c r="V235" s="34"/>
      <c r="W235" s="34"/>
      <c r="X235" s="34"/>
      <c r="Y235" s="34"/>
      <c r="Z235" s="34"/>
      <c r="AA235" s="34"/>
      <c r="AB235" s="34"/>
      <c r="AC235" s="34"/>
      <c r="AD235" s="34"/>
      <c r="AE235" s="34"/>
      <c r="AR235" s="200" t="s">
        <v>151</v>
      </c>
      <c r="AT235" s="200" t="s">
        <v>218</v>
      </c>
      <c r="AU235" s="200" t="s">
        <v>85</v>
      </c>
      <c r="AY235" s="17" t="s">
        <v>145</v>
      </c>
      <c r="BE235" s="201">
        <f>IF(N235="základní",J235,0)</f>
        <v>0</v>
      </c>
      <c r="BF235" s="201">
        <f>IF(N235="snížená",J235,0)</f>
        <v>0</v>
      </c>
      <c r="BG235" s="201">
        <f>IF(N235="zákl. přenesená",J235,0)</f>
        <v>0</v>
      </c>
      <c r="BH235" s="201">
        <f>IF(N235="sníž. přenesená",J235,0)</f>
        <v>0</v>
      </c>
      <c r="BI235" s="201">
        <f>IF(N235="nulová",J235,0)</f>
        <v>0</v>
      </c>
      <c r="BJ235" s="17" t="s">
        <v>83</v>
      </c>
      <c r="BK235" s="201">
        <f>ROUND(I235*H235,2)</f>
        <v>0</v>
      </c>
      <c r="BL235" s="17" t="s">
        <v>151</v>
      </c>
      <c r="BM235" s="200" t="s">
        <v>1361</v>
      </c>
    </row>
    <row r="236" spans="1:65" s="2" customFormat="1" ht="24.2" customHeight="1">
      <c r="A236" s="34"/>
      <c r="B236" s="35"/>
      <c r="C236" s="187" t="s">
        <v>506</v>
      </c>
      <c r="D236" s="187" t="s">
        <v>147</v>
      </c>
      <c r="E236" s="188" t="s">
        <v>1362</v>
      </c>
      <c r="F236" s="189" t="s">
        <v>1363</v>
      </c>
      <c r="G236" s="190" t="s">
        <v>159</v>
      </c>
      <c r="H236" s="191">
        <v>1</v>
      </c>
      <c r="I236" s="192"/>
      <c r="J236" s="193">
        <f>ROUND(I236*H236,2)</f>
        <v>0</v>
      </c>
      <c r="K236" s="194"/>
      <c r="L236" s="195"/>
      <c r="M236" s="196" t="s">
        <v>1</v>
      </c>
      <c r="N236" s="197" t="s">
        <v>40</v>
      </c>
      <c r="O236" s="71"/>
      <c r="P236" s="198">
        <f>O236*H236</f>
        <v>0</v>
      </c>
      <c r="Q236" s="198">
        <v>2.3E-2</v>
      </c>
      <c r="R236" s="198">
        <f>Q236*H236</f>
        <v>2.3E-2</v>
      </c>
      <c r="S236" s="198">
        <v>0</v>
      </c>
      <c r="T236" s="199">
        <f>S236*H236</f>
        <v>0</v>
      </c>
      <c r="U236" s="34"/>
      <c r="V236" s="34"/>
      <c r="W236" s="34"/>
      <c r="X236" s="34"/>
      <c r="Y236" s="34"/>
      <c r="Z236" s="34"/>
      <c r="AA236" s="34"/>
      <c r="AB236" s="34"/>
      <c r="AC236" s="34"/>
      <c r="AD236" s="34"/>
      <c r="AE236" s="34"/>
      <c r="AR236" s="200" t="s">
        <v>150</v>
      </c>
      <c r="AT236" s="200" t="s">
        <v>147</v>
      </c>
      <c r="AU236" s="200" t="s">
        <v>85</v>
      </c>
      <c r="AY236" s="17" t="s">
        <v>145</v>
      </c>
      <c r="BE236" s="201">
        <f>IF(N236="základní",J236,0)</f>
        <v>0</v>
      </c>
      <c r="BF236" s="201">
        <f>IF(N236="snížená",J236,0)</f>
        <v>0</v>
      </c>
      <c r="BG236" s="201">
        <f>IF(N236="zákl. přenesená",J236,0)</f>
        <v>0</v>
      </c>
      <c r="BH236" s="201">
        <f>IF(N236="sníž. přenesená",J236,0)</f>
        <v>0</v>
      </c>
      <c r="BI236" s="201">
        <f>IF(N236="nulová",J236,0)</f>
        <v>0</v>
      </c>
      <c r="BJ236" s="17" t="s">
        <v>83</v>
      </c>
      <c r="BK236" s="201">
        <f>ROUND(I236*H236,2)</f>
        <v>0</v>
      </c>
      <c r="BL236" s="17" t="s">
        <v>151</v>
      </c>
      <c r="BM236" s="200" t="s">
        <v>1364</v>
      </c>
    </row>
    <row r="237" spans="1:65" s="2" customFormat="1" ht="24.2" customHeight="1">
      <c r="A237" s="34"/>
      <c r="B237" s="35"/>
      <c r="C237" s="187" t="s">
        <v>510</v>
      </c>
      <c r="D237" s="187" t="s">
        <v>147</v>
      </c>
      <c r="E237" s="188" t="s">
        <v>1365</v>
      </c>
      <c r="F237" s="189" t="s">
        <v>1366</v>
      </c>
      <c r="G237" s="190" t="s">
        <v>159</v>
      </c>
      <c r="H237" s="191">
        <v>1</v>
      </c>
      <c r="I237" s="192"/>
      <c r="J237" s="193">
        <f>ROUND(I237*H237,2)</f>
        <v>0</v>
      </c>
      <c r="K237" s="194"/>
      <c r="L237" s="195"/>
      <c r="M237" s="196" t="s">
        <v>1</v>
      </c>
      <c r="N237" s="197" t="s">
        <v>40</v>
      </c>
      <c r="O237" s="71"/>
      <c r="P237" s="198">
        <f>O237*H237</f>
        <v>0</v>
      </c>
      <c r="Q237" s="198">
        <v>0</v>
      </c>
      <c r="R237" s="198">
        <f>Q237*H237</f>
        <v>0</v>
      </c>
      <c r="S237" s="198">
        <v>0</v>
      </c>
      <c r="T237" s="199">
        <f>S237*H237</f>
        <v>0</v>
      </c>
      <c r="U237" s="34"/>
      <c r="V237" s="34"/>
      <c r="W237" s="34"/>
      <c r="X237" s="34"/>
      <c r="Y237" s="34"/>
      <c r="Z237" s="34"/>
      <c r="AA237" s="34"/>
      <c r="AB237" s="34"/>
      <c r="AC237" s="34"/>
      <c r="AD237" s="34"/>
      <c r="AE237" s="34"/>
      <c r="AR237" s="200" t="s">
        <v>150</v>
      </c>
      <c r="AT237" s="200" t="s">
        <v>147</v>
      </c>
      <c r="AU237" s="200" t="s">
        <v>85</v>
      </c>
      <c r="AY237" s="17" t="s">
        <v>145</v>
      </c>
      <c r="BE237" s="201">
        <f>IF(N237="základní",J237,0)</f>
        <v>0</v>
      </c>
      <c r="BF237" s="201">
        <f>IF(N237="snížená",J237,0)</f>
        <v>0</v>
      </c>
      <c r="BG237" s="201">
        <f>IF(N237="zákl. přenesená",J237,0)</f>
        <v>0</v>
      </c>
      <c r="BH237" s="201">
        <f>IF(N237="sníž. přenesená",J237,0)</f>
        <v>0</v>
      </c>
      <c r="BI237" s="201">
        <f>IF(N237="nulová",J237,0)</f>
        <v>0</v>
      </c>
      <c r="BJ237" s="17" t="s">
        <v>83</v>
      </c>
      <c r="BK237" s="201">
        <f>ROUND(I237*H237,2)</f>
        <v>0</v>
      </c>
      <c r="BL237" s="17" t="s">
        <v>151</v>
      </c>
      <c r="BM237" s="200" t="s">
        <v>1367</v>
      </c>
    </row>
    <row r="238" spans="1:65" s="2" customFormat="1" ht="24.2" customHeight="1">
      <c r="A238" s="34"/>
      <c r="B238" s="35"/>
      <c r="C238" s="241" t="s">
        <v>515</v>
      </c>
      <c r="D238" s="241" t="s">
        <v>218</v>
      </c>
      <c r="E238" s="242" t="s">
        <v>1368</v>
      </c>
      <c r="F238" s="243" t="s">
        <v>1369</v>
      </c>
      <c r="G238" s="244" t="s">
        <v>173</v>
      </c>
      <c r="H238" s="245">
        <v>201.7</v>
      </c>
      <c r="I238" s="246"/>
      <c r="J238" s="247">
        <f>ROUND(I238*H238,2)</f>
        <v>0</v>
      </c>
      <c r="K238" s="248"/>
      <c r="L238" s="39"/>
      <c r="M238" s="249" t="s">
        <v>1</v>
      </c>
      <c r="N238" s="250" t="s">
        <v>40</v>
      </c>
      <c r="O238" s="71"/>
      <c r="P238" s="198">
        <f>O238*H238</f>
        <v>0</v>
      </c>
      <c r="Q238" s="198">
        <v>0</v>
      </c>
      <c r="R238" s="198">
        <f>Q238*H238</f>
        <v>0</v>
      </c>
      <c r="S238" s="198">
        <v>0</v>
      </c>
      <c r="T238" s="199">
        <f>S238*H238</f>
        <v>0</v>
      </c>
      <c r="U238" s="34"/>
      <c r="V238" s="34"/>
      <c r="W238" s="34"/>
      <c r="X238" s="34"/>
      <c r="Y238" s="34"/>
      <c r="Z238" s="34"/>
      <c r="AA238" s="34"/>
      <c r="AB238" s="34"/>
      <c r="AC238" s="34"/>
      <c r="AD238" s="34"/>
      <c r="AE238" s="34"/>
      <c r="AR238" s="200" t="s">
        <v>151</v>
      </c>
      <c r="AT238" s="200" t="s">
        <v>218</v>
      </c>
      <c r="AU238" s="200" t="s">
        <v>85</v>
      </c>
      <c r="AY238" s="17" t="s">
        <v>145</v>
      </c>
      <c r="BE238" s="201">
        <f>IF(N238="základní",J238,0)</f>
        <v>0</v>
      </c>
      <c r="BF238" s="201">
        <f>IF(N238="snížená",J238,0)</f>
        <v>0</v>
      </c>
      <c r="BG238" s="201">
        <f>IF(N238="zákl. přenesená",J238,0)</f>
        <v>0</v>
      </c>
      <c r="BH238" s="201">
        <f>IF(N238="sníž. přenesená",J238,0)</f>
        <v>0</v>
      </c>
      <c r="BI238" s="201">
        <f>IF(N238="nulová",J238,0)</f>
        <v>0</v>
      </c>
      <c r="BJ238" s="17" t="s">
        <v>83</v>
      </c>
      <c r="BK238" s="201">
        <f>ROUND(I238*H238,2)</f>
        <v>0</v>
      </c>
      <c r="BL238" s="17" t="s">
        <v>151</v>
      </c>
      <c r="BM238" s="200" t="s">
        <v>1370</v>
      </c>
    </row>
    <row r="239" spans="1:65" s="14" customFormat="1">
      <c r="B239" s="219"/>
      <c r="C239" s="220"/>
      <c r="D239" s="210" t="s">
        <v>191</v>
      </c>
      <c r="E239" s="221" t="s">
        <v>1</v>
      </c>
      <c r="F239" s="222" t="s">
        <v>1293</v>
      </c>
      <c r="G239" s="220"/>
      <c r="H239" s="223">
        <v>201.7</v>
      </c>
      <c r="I239" s="224"/>
      <c r="J239" s="220"/>
      <c r="K239" s="220"/>
      <c r="L239" s="225"/>
      <c r="M239" s="226"/>
      <c r="N239" s="227"/>
      <c r="O239" s="227"/>
      <c r="P239" s="227"/>
      <c r="Q239" s="227"/>
      <c r="R239" s="227"/>
      <c r="S239" s="227"/>
      <c r="T239" s="228"/>
      <c r="AT239" s="229" t="s">
        <v>191</v>
      </c>
      <c r="AU239" s="229" t="s">
        <v>85</v>
      </c>
      <c r="AV239" s="14" t="s">
        <v>85</v>
      </c>
      <c r="AW239" s="14" t="s">
        <v>32</v>
      </c>
      <c r="AX239" s="14" t="s">
        <v>83</v>
      </c>
      <c r="AY239" s="229" t="s">
        <v>145</v>
      </c>
    </row>
    <row r="240" spans="1:65" s="2" customFormat="1" ht="24.2" customHeight="1">
      <c r="A240" s="34"/>
      <c r="B240" s="35"/>
      <c r="C240" s="241" t="s">
        <v>519</v>
      </c>
      <c r="D240" s="241" t="s">
        <v>218</v>
      </c>
      <c r="E240" s="242" t="s">
        <v>1371</v>
      </c>
      <c r="F240" s="243" t="s">
        <v>1372</v>
      </c>
      <c r="G240" s="244" t="s">
        <v>159</v>
      </c>
      <c r="H240" s="245">
        <v>1</v>
      </c>
      <c r="I240" s="246"/>
      <c r="J240" s="247">
        <f>ROUND(I240*H240,2)</f>
        <v>0</v>
      </c>
      <c r="K240" s="248"/>
      <c r="L240" s="39"/>
      <c r="M240" s="249" t="s">
        <v>1</v>
      </c>
      <c r="N240" s="250" t="s">
        <v>40</v>
      </c>
      <c r="O240" s="71"/>
      <c r="P240" s="198">
        <f>O240*H240</f>
        <v>0</v>
      </c>
      <c r="Q240" s="198">
        <v>0.43786000000000003</v>
      </c>
      <c r="R240" s="198">
        <f>Q240*H240</f>
        <v>0.43786000000000003</v>
      </c>
      <c r="S240" s="198">
        <v>0</v>
      </c>
      <c r="T240" s="199">
        <f>S240*H240</f>
        <v>0</v>
      </c>
      <c r="U240" s="34"/>
      <c r="V240" s="34"/>
      <c r="W240" s="34"/>
      <c r="X240" s="34"/>
      <c r="Y240" s="34"/>
      <c r="Z240" s="34"/>
      <c r="AA240" s="34"/>
      <c r="AB240" s="34"/>
      <c r="AC240" s="34"/>
      <c r="AD240" s="34"/>
      <c r="AE240" s="34"/>
      <c r="AR240" s="200" t="s">
        <v>151</v>
      </c>
      <c r="AT240" s="200" t="s">
        <v>218</v>
      </c>
      <c r="AU240" s="200" t="s">
        <v>85</v>
      </c>
      <c r="AY240" s="17" t="s">
        <v>145</v>
      </c>
      <c r="BE240" s="201">
        <f>IF(N240="základní",J240,0)</f>
        <v>0</v>
      </c>
      <c r="BF240" s="201">
        <f>IF(N240="snížená",J240,0)</f>
        <v>0</v>
      </c>
      <c r="BG240" s="201">
        <f>IF(N240="zákl. přenesená",J240,0)</f>
        <v>0</v>
      </c>
      <c r="BH240" s="201">
        <f>IF(N240="sníž. přenesená",J240,0)</f>
        <v>0</v>
      </c>
      <c r="BI240" s="201">
        <f>IF(N240="nulová",J240,0)</f>
        <v>0</v>
      </c>
      <c r="BJ240" s="17" t="s">
        <v>83</v>
      </c>
      <c r="BK240" s="201">
        <f>ROUND(I240*H240,2)</f>
        <v>0</v>
      </c>
      <c r="BL240" s="17" t="s">
        <v>151</v>
      </c>
      <c r="BM240" s="200" t="s">
        <v>1373</v>
      </c>
    </row>
    <row r="241" spans="1:65" s="2" customFormat="1" ht="24.2" customHeight="1">
      <c r="A241" s="34"/>
      <c r="B241" s="35"/>
      <c r="C241" s="187" t="s">
        <v>525</v>
      </c>
      <c r="D241" s="187" t="s">
        <v>147</v>
      </c>
      <c r="E241" s="188" t="s">
        <v>546</v>
      </c>
      <c r="F241" s="189" t="s">
        <v>1374</v>
      </c>
      <c r="G241" s="190" t="s">
        <v>149</v>
      </c>
      <c r="H241" s="191">
        <v>1</v>
      </c>
      <c r="I241" s="192"/>
      <c r="J241" s="193">
        <f>ROUND(I241*H241,2)</f>
        <v>0</v>
      </c>
      <c r="K241" s="194"/>
      <c r="L241" s="195"/>
      <c r="M241" s="196" t="s">
        <v>1</v>
      </c>
      <c r="N241" s="197" t="s">
        <v>40</v>
      </c>
      <c r="O241" s="71"/>
      <c r="P241" s="198">
        <f>O241*H241</f>
        <v>0</v>
      </c>
      <c r="Q241" s="198">
        <v>0</v>
      </c>
      <c r="R241" s="198">
        <f>Q241*H241</f>
        <v>0</v>
      </c>
      <c r="S241" s="198">
        <v>0</v>
      </c>
      <c r="T241" s="199">
        <f>S241*H241</f>
        <v>0</v>
      </c>
      <c r="U241" s="34"/>
      <c r="V241" s="34"/>
      <c r="W241" s="34"/>
      <c r="X241" s="34"/>
      <c r="Y241" s="34"/>
      <c r="Z241" s="34"/>
      <c r="AA241" s="34"/>
      <c r="AB241" s="34"/>
      <c r="AC241" s="34"/>
      <c r="AD241" s="34"/>
      <c r="AE241" s="34"/>
      <c r="AR241" s="200" t="s">
        <v>150</v>
      </c>
      <c r="AT241" s="200" t="s">
        <v>147</v>
      </c>
      <c r="AU241" s="200" t="s">
        <v>85</v>
      </c>
      <c r="AY241" s="17" t="s">
        <v>145</v>
      </c>
      <c r="BE241" s="201">
        <f>IF(N241="základní",J241,0)</f>
        <v>0</v>
      </c>
      <c r="BF241" s="201">
        <f>IF(N241="snížená",J241,0)</f>
        <v>0</v>
      </c>
      <c r="BG241" s="201">
        <f>IF(N241="zákl. přenesená",J241,0)</f>
        <v>0</v>
      </c>
      <c r="BH241" s="201">
        <f>IF(N241="sníž. přenesená",J241,0)</f>
        <v>0</v>
      </c>
      <c r="BI241" s="201">
        <f>IF(N241="nulová",J241,0)</f>
        <v>0</v>
      </c>
      <c r="BJ241" s="17" t="s">
        <v>83</v>
      </c>
      <c r="BK241" s="201">
        <f>ROUND(I241*H241,2)</f>
        <v>0</v>
      </c>
      <c r="BL241" s="17" t="s">
        <v>151</v>
      </c>
      <c r="BM241" s="200" t="s">
        <v>1375</v>
      </c>
    </row>
    <row r="242" spans="1:65" s="2" customFormat="1" ht="14.45" customHeight="1">
      <c r="A242" s="34"/>
      <c r="B242" s="35"/>
      <c r="C242" s="241" t="s">
        <v>530</v>
      </c>
      <c r="D242" s="241" t="s">
        <v>218</v>
      </c>
      <c r="E242" s="242" t="s">
        <v>1376</v>
      </c>
      <c r="F242" s="243" t="s">
        <v>1377</v>
      </c>
      <c r="G242" s="244" t="s">
        <v>173</v>
      </c>
      <c r="H242" s="245">
        <v>6</v>
      </c>
      <c r="I242" s="246"/>
      <c r="J242" s="247">
        <f>ROUND(I242*H242,2)</f>
        <v>0</v>
      </c>
      <c r="K242" s="248"/>
      <c r="L242" s="39"/>
      <c r="M242" s="249" t="s">
        <v>1</v>
      </c>
      <c r="N242" s="250" t="s">
        <v>40</v>
      </c>
      <c r="O242" s="71"/>
      <c r="P242" s="198">
        <f>O242*H242</f>
        <v>0</v>
      </c>
      <c r="Q242" s="198">
        <v>1.4211499999999999</v>
      </c>
      <c r="R242" s="198">
        <f>Q242*H242</f>
        <v>8.5268999999999995</v>
      </c>
      <c r="S242" s="198">
        <v>0</v>
      </c>
      <c r="T242" s="199">
        <f>S242*H242</f>
        <v>0</v>
      </c>
      <c r="U242" s="34"/>
      <c r="V242" s="34"/>
      <c r="W242" s="34"/>
      <c r="X242" s="34"/>
      <c r="Y242" s="34"/>
      <c r="Z242" s="34"/>
      <c r="AA242" s="34"/>
      <c r="AB242" s="34"/>
      <c r="AC242" s="34"/>
      <c r="AD242" s="34"/>
      <c r="AE242" s="34"/>
      <c r="AR242" s="200" t="s">
        <v>151</v>
      </c>
      <c r="AT242" s="200" t="s">
        <v>218</v>
      </c>
      <c r="AU242" s="200" t="s">
        <v>85</v>
      </c>
      <c r="AY242" s="17" t="s">
        <v>145</v>
      </c>
      <c r="BE242" s="201">
        <f>IF(N242="základní",J242,0)</f>
        <v>0</v>
      </c>
      <c r="BF242" s="201">
        <f>IF(N242="snížená",J242,0)</f>
        <v>0</v>
      </c>
      <c r="BG242" s="201">
        <f>IF(N242="zákl. přenesená",J242,0)</f>
        <v>0</v>
      </c>
      <c r="BH242" s="201">
        <f>IF(N242="sníž. přenesená",J242,0)</f>
        <v>0</v>
      </c>
      <c r="BI242" s="201">
        <f>IF(N242="nulová",J242,0)</f>
        <v>0</v>
      </c>
      <c r="BJ242" s="17" t="s">
        <v>83</v>
      </c>
      <c r="BK242" s="201">
        <f>ROUND(I242*H242,2)</f>
        <v>0</v>
      </c>
      <c r="BL242" s="17" t="s">
        <v>151</v>
      </c>
      <c r="BM242" s="200" t="s">
        <v>1378</v>
      </c>
    </row>
    <row r="243" spans="1:65" s="13" customFormat="1">
      <c r="B243" s="208"/>
      <c r="C243" s="209"/>
      <c r="D243" s="210" t="s">
        <v>191</v>
      </c>
      <c r="E243" s="211" t="s">
        <v>1</v>
      </c>
      <c r="F243" s="212" t="s">
        <v>1237</v>
      </c>
      <c r="G243" s="209"/>
      <c r="H243" s="211" t="s">
        <v>1</v>
      </c>
      <c r="I243" s="213"/>
      <c r="J243" s="209"/>
      <c r="K243" s="209"/>
      <c r="L243" s="214"/>
      <c r="M243" s="215"/>
      <c r="N243" s="216"/>
      <c r="O243" s="216"/>
      <c r="P243" s="216"/>
      <c r="Q243" s="216"/>
      <c r="R243" s="216"/>
      <c r="S243" s="216"/>
      <c r="T243" s="217"/>
      <c r="AT243" s="218" t="s">
        <v>191</v>
      </c>
      <c r="AU243" s="218" t="s">
        <v>85</v>
      </c>
      <c r="AV243" s="13" t="s">
        <v>83</v>
      </c>
      <c r="AW243" s="13" t="s">
        <v>32</v>
      </c>
      <c r="AX243" s="13" t="s">
        <v>75</v>
      </c>
      <c r="AY243" s="218" t="s">
        <v>145</v>
      </c>
    </row>
    <row r="244" spans="1:65" s="14" customFormat="1">
      <c r="B244" s="219"/>
      <c r="C244" s="220"/>
      <c r="D244" s="210" t="s">
        <v>191</v>
      </c>
      <c r="E244" s="221" t="s">
        <v>1</v>
      </c>
      <c r="F244" s="222" t="s">
        <v>164</v>
      </c>
      <c r="G244" s="220"/>
      <c r="H244" s="223">
        <v>6</v>
      </c>
      <c r="I244" s="224"/>
      <c r="J244" s="220"/>
      <c r="K244" s="220"/>
      <c r="L244" s="225"/>
      <c r="M244" s="226"/>
      <c r="N244" s="227"/>
      <c r="O244" s="227"/>
      <c r="P244" s="227"/>
      <c r="Q244" s="227"/>
      <c r="R244" s="227"/>
      <c r="S244" s="227"/>
      <c r="T244" s="228"/>
      <c r="AT244" s="229" t="s">
        <v>191</v>
      </c>
      <c r="AU244" s="229" t="s">
        <v>85</v>
      </c>
      <c r="AV244" s="14" t="s">
        <v>85</v>
      </c>
      <c r="AW244" s="14" t="s">
        <v>32</v>
      </c>
      <c r="AX244" s="14" t="s">
        <v>83</v>
      </c>
      <c r="AY244" s="229" t="s">
        <v>145</v>
      </c>
    </row>
    <row r="245" spans="1:65" s="2" customFormat="1" ht="24.2" customHeight="1">
      <c r="A245" s="34"/>
      <c r="B245" s="35"/>
      <c r="C245" s="187" t="s">
        <v>535</v>
      </c>
      <c r="D245" s="187" t="s">
        <v>147</v>
      </c>
      <c r="E245" s="188" t="s">
        <v>1144</v>
      </c>
      <c r="F245" s="189" t="s">
        <v>1145</v>
      </c>
      <c r="G245" s="190" t="s">
        <v>159</v>
      </c>
      <c r="H245" s="191">
        <v>2</v>
      </c>
      <c r="I245" s="192"/>
      <c r="J245" s="193">
        <f>ROUND(I245*H245,2)</f>
        <v>0</v>
      </c>
      <c r="K245" s="194"/>
      <c r="L245" s="195"/>
      <c r="M245" s="196" t="s">
        <v>1</v>
      </c>
      <c r="N245" s="197" t="s">
        <v>40</v>
      </c>
      <c r="O245" s="71"/>
      <c r="P245" s="198">
        <f>O245*H245</f>
        <v>0</v>
      </c>
      <c r="Q245" s="198">
        <v>0</v>
      </c>
      <c r="R245" s="198">
        <f>Q245*H245</f>
        <v>0</v>
      </c>
      <c r="S245" s="198">
        <v>0</v>
      </c>
      <c r="T245" s="199">
        <f>S245*H245</f>
        <v>0</v>
      </c>
      <c r="U245" s="34"/>
      <c r="V245" s="34"/>
      <c r="W245" s="34"/>
      <c r="X245" s="34"/>
      <c r="Y245" s="34"/>
      <c r="Z245" s="34"/>
      <c r="AA245" s="34"/>
      <c r="AB245" s="34"/>
      <c r="AC245" s="34"/>
      <c r="AD245" s="34"/>
      <c r="AE245" s="34"/>
      <c r="AR245" s="200" t="s">
        <v>150</v>
      </c>
      <c r="AT245" s="200" t="s">
        <v>147</v>
      </c>
      <c r="AU245" s="200" t="s">
        <v>85</v>
      </c>
      <c r="AY245" s="17" t="s">
        <v>145</v>
      </c>
      <c r="BE245" s="201">
        <f>IF(N245="základní",J245,0)</f>
        <v>0</v>
      </c>
      <c r="BF245" s="201">
        <f>IF(N245="snížená",J245,0)</f>
        <v>0</v>
      </c>
      <c r="BG245" s="201">
        <f>IF(N245="zákl. přenesená",J245,0)</f>
        <v>0</v>
      </c>
      <c r="BH245" s="201">
        <f>IF(N245="sníž. přenesená",J245,0)</f>
        <v>0</v>
      </c>
      <c r="BI245" s="201">
        <f>IF(N245="nulová",J245,0)</f>
        <v>0</v>
      </c>
      <c r="BJ245" s="17" t="s">
        <v>83</v>
      </c>
      <c r="BK245" s="201">
        <f>ROUND(I245*H245,2)</f>
        <v>0</v>
      </c>
      <c r="BL245" s="17" t="s">
        <v>151</v>
      </c>
      <c r="BM245" s="200" t="s">
        <v>1379</v>
      </c>
    </row>
    <row r="246" spans="1:65" s="2" customFormat="1" ht="14.45" customHeight="1">
      <c r="A246" s="34"/>
      <c r="B246" s="35"/>
      <c r="C246" s="187" t="s">
        <v>540</v>
      </c>
      <c r="D246" s="187" t="s">
        <v>147</v>
      </c>
      <c r="E246" s="188" t="s">
        <v>1147</v>
      </c>
      <c r="F246" s="189" t="s">
        <v>1148</v>
      </c>
      <c r="G246" s="190" t="s">
        <v>159</v>
      </c>
      <c r="H246" s="191">
        <v>4.7249999999999996</v>
      </c>
      <c r="I246" s="192"/>
      <c r="J246" s="193">
        <f>ROUND(I246*H246,2)</f>
        <v>0</v>
      </c>
      <c r="K246" s="194"/>
      <c r="L246" s="195"/>
      <c r="M246" s="196" t="s">
        <v>1</v>
      </c>
      <c r="N246" s="197" t="s">
        <v>40</v>
      </c>
      <c r="O246" s="71"/>
      <c r="P246" s="198">
        <f>O246*H246</f>
        <v>0</v>
      </c>
      <c r="Q246" s="198">
        <v>2.6700000000000001E-3</v>
      </c>
      <c r="R246" s="198">
        <f>Q246*H246</f>
        <v>1.2615749999999998E-2</v>
      </c>
      <c r="S246" s="198">
        <v>0</v>
      </c>
      <c r="T246" s="199">
        <f>S246*H246</f>
        <v>0</v>
      </c>
      <c r="U246" s="34"/>
      <c r="V246" s="34"/>
      <c r="W246" s="34"/>
      <c r="X246" s="34"/>
      <c r="Y246" s="34"/>
      <c r="Z246" s="34"/>
      <c r="AA246" s="34"/>
      <c r="AB246" s="34"/>
      <c r="AC246" s="34"/>
      <c r="AD246" s="34"/>
      <c r="AE246" s="34"/>
      <c r="AR246" s="200" t="s">
        <v>150</v>
      </c>
      <c r="AT246" s="200" t="s">
        <v>147</v>
      </c>
      <c r="AU246" s="200" t="s">
        <v>85</v>
      </c>
      <c r="AY246" s="17" t="s">
        <v>145</v>
      </c>
      <c r="BE246" s="201">
        <f>IF(N246="základní",J246,0)</f>
        <v>0</v>
      </c>
      <c r="BF246" s="201">
        <f>IF(N246="snížená",J246,0)</f>
        <v>0</v>
      </c>
      <c r="BG246" s="201">
        <f>IF(N246="zákl. přenesená",J246,0)</f>
        <v>0</v>
      </c>
      <c r="BH246" s="201">
        <f>IF(N246="sníž. přenesená",J246,0)</f>
        <v>0</v>
      </c>
      <c r="BI246" s="201">
        <f>IF(N246="nulová",J246,0)</f>
        <v>0</v>
      </c>
      <c r="BJ246" s="17" t="s">
        <v>83</v>
      </c>
      <c r="BK246" s="201">
        <f>ROUND(I246*H246,2)</f>
        <v>0</v>
      </c>
      <c r="BL246" s="17" t="s">
        <v>151</v>
      </c>
      <c r="BM246" s="200" t="s">
        <v>1380</v>
      </c>
    </row>
    <row r="247" spans="1:65" s="13" customFormat="1">
      <c r="B247" s="208"/>
      <c r="C247" s="209"/>
      <c r="D247" s="210" t="s">
        <v>191</v>
      </c>
      <c r="E247" s="211" t="s">
        <v>1</v>
      </c>
      <c r="F247" s="212" t="s">
        <v>701</v>
      </c>
      <c r="G247" s="209"/>
      <c r="H247" s="211" t="s">
        <v>1</v>
      </c>
      <c r="I247" s="213"/>
      <c r="J247" s="209"/>
      <c r="K247" s="209"/>
      <c r="L247" s="214"/>
      <c r="M247" s="215"/>
      <c r="N247" s="216"/>
      <c r="O247" s="216"/>
      <c r="P247" s="216"/>
      <c r="Q247" s="216"/>
      <c r="R247" s="216"/>
      <c r="S247" s="216"/>
      <c r="T247" s="217"/>
      <c r="AT247" s="218" t="s">
        <v>191</v>
      </c>
      <c r="AU247" s="218" t="s">
        <v>85</v>
      </c>
      <c r="AV247" s="13" t="s">
        <v>83</v>
      </c>
      <c r="AW247" s="13" t="s">
        <v>32</v>
      </c>
      <c r="AX247" s="13" t="s">
        <v>75</v>
      </c>
      <c r="AY247" s="218" t="s">
        <v>145</v>
      </c>
    </row>
    <row r="248" spans="1:65" s="14" customFormat="1">
      <c r="B248" s="219"/>
      <c r="C248" s="220"/>
      <c r="D248" s="210" t="s">
        <v>191</v>
      </c>
      <c r="E248" s="221" t="s">
        <v>1</v>
      </c>
      <c r="F248" s="222" t="s">
        <v>1073</v>
      </c>
      <c r="G248" s="220"/>
      <c r="H248" s="223">
        <v>0.5</v>
      </c>
      <c r="I248" s="224"/>
      <c r="J248" s="220"/>
      <c r="K248" s="220"/>
      <c r="L248" s="225"/>
      <c r="M248" s="226"/>
      <c r="N248" s="227"/>
      <c r="O248" s="227"/>
      <c r="P248" s="227"/>
      <c r="Q248" s="227"/>
      <c r="R248" s="227"/>
      <c r="S248" s="227"/>
      <c r="T248" s="228"/>
      <c r="AT248" s="229" t="s">
        <v>191</v>
      </c>
      <c r="AU248" s="229" t="s">
        <v>85</v>
      </c>
      <c r="AV248" s="14" t="s">
        <v>85</v>
      </c>
      <c r="AW248" s="14" t="s">
        <v>32</v>
      </c>
      <c r="AX248" s="14" t="s">
        <v>75</v>
      </c>
      <c r="AY248" s="229" t="s">
        <v>145</v>
      </c>
    </row>
    <row r="249" spans="1:65" s="13" customFormat="1">
      <c r="B249" s="208"/>
      <c r="C249" s="209"/>
      <c r="D249" s="210" t="s">
        <v>191</v>
      </c>
      <c r="E249" s="211" t="s">
        <v>1</v>
      </c>
      <c r="F249" s="212" t="s">
        <v>1150</v>
      </c>
      <c r="G249" s="209"/>
      <c r="H249" s="211" t="s">
        <v>1</v>
      </c>
      <c r="I249" s="213"/>
      <c r="J249" s="209"/>
      <c r="K249" s="209"/>
      <c r="L249" s="214"/>
      <c r="M249" s="215"/>
      <c r="N249" s="216"/>
      <c r="O249" s="216"/>
      <c r="P249" s="216"/>
      <c r="Q249" s="216"/>
      <c r="R249" s="216"/>
      <c r="S249" s="216"/>
      <c r="T249" s="217"/>
      <c r="AT249" s="218" t="s">
        <v>191</v>
      </c>
      <c r="AU249" s="218" t="s">
        <v>85</v>
      </c>
      <c r="AV249" s="13" t="s">
        <v>83</v>
      </c>
      <c r="AW249" s="13" t="s">
        <v>32</v>
      </c>
      <c r="AX249" s="13" t="s">
        <v>75</v>
      </c>
      <c r="AY249" s="218" t="s">
        <v>145</v>
      </c>
    </row>
    <row r="250" spans="1:65" s="14" customFormat="1">
      <c r="B250" s="219"/>
      <c r="C250" s="220"/>
      <c r="D250" s="210" t="s">
        <v>191</v>
      </c>
      <c r="E250" s="221" t="s">
        <v>1</v>
      </c>
      <c r="F250" s="222" t="s">
        <v>151</v>
      </c>
      <c r="G250" s="220"/>
      <c r="H250" s="223">
        <v>4</v>
      </c>
      <c r="I250" s="224"/>
      <c r="J250" s="220"/>
      <c r="K250" s="220"/>
      <c r="L250" s="225"/>
      <c r="M250" s="226"/>
      <c r="N250" s="227"/>
      <c r="O250" s="227"/>
      <c r="P250" s="227"/>
      <c r="Q250" s="227"/>
      <c r="R250" s="227"/>
      <c r="S250" s="227"/>
      <c r="T250" s="228"/>
      <c r="AT250" s="229" t="s">
        <v>191</v>
      </c>
      <c r="AU250" s="229" t="s">
        <v>85</v>
      </c>
      <c r="AV250" s="14" t="s">
        <v>85</v>
      </c>
      <c r="AW250" s="14" t="s">
        <v>32</v>
      </c>
      <c r="AX250" s="14" t="s">
        <v>75</v>
      </c>
      <c r="AY250" s="229" t="s">
        <v>145</v>
      </c>
    </row>
    <row r="251" spans="1:65" s="15" customFormat="1">
      <c r="B251" s="230"/>
      <c r="C251" s="231"/>
      <c r="D251" s="210" t="s">
        <v>191</v>
      </c>
      <c r="E251" s="232" t="s">
        <v>1</v>
      </c>
      <c r="F251" s="233" t="s">
        <v>195</v>
      </c>
      <c r="G251" s="231"/>
      <c r="H251" s="234">
        <v>4.5</v>
      </c>
      <c r="I251" s="235"/>
      <c r="J251" s="231"/>
      <c r="K251" s="231"/>
      <c r="L251" s="236"/>
      <c r="M251" s="237"/>
      <c r="N251" s="238"/>
      <c r="O251" s="238"/>
      <c r="P251" s="238"/>
      <c r="Q251" s="238"/>
      <c r="R251" s="238"/>
      <c r="S251" s="238"/>
      <c r="T251" s="239"/>
      <c r="AT251" s="240" t="s">
        <v>191</v>
      </c>
      <c r="AU251" s="240" t="s">
        <v>85</v>
      </c>
      <c r="AV251" s="15" t="s">
        <v>151</v>
      </c>
      <c r="AW251" s="15" t="s">
        <v>32</v>
      </c>
      <c r="AX251" s="15" t="s">
        <v>83</v>
      </c>
      <c r="AY251" s="240" t="s">
        <v>145</v>
      </c>
    </row>
    <row r="252" spans="1:65" s="14" customFormat="1">
      <c r="B252" s="219"/>
      <c r="C252" s="220"/>
      <c r="D252" s="210" t="s">
        <v>191</v>
      </c>
      <c r="E252" s="220"/>
      <c r="F252" s="222" t="s">
        <v>1381</v>
      </c>
      <c r="G252" s="220"/>
      <c r="H252" s="223">
        <v>4.7249999999999996</v>
      </c>
      <c r="I252" s="224"/>
      <c r="J252" s="220"/>
      <c r="K252" s="220"/>
      <c r="L252" s="225"/>
      <c r="M252" s="226"/>
      <c r="N252" s="227"/>
      <c r="O252" s="227"/>
      <c r="P252" s="227"/>
      <c r="Q252" s="227"/>
      <c r="R252" s="227"/>
      <c r="S252" s="227"/>
      <c r="T252" s="228"/>
      <c r="AT252" s="229" t="s">
        <v>191</v>
      </c>
      <c r="AU252" s="229" t="s">
        <v>85</v>
      </c>
      <c r="AV252" s="14" t="s">
        <v>85</v>
      </c>
      <c r="AW252" s="14" t="s">
        <v>4</v>
      </c>
      <c r="AX252" s="14" t="s">
        <v>83</v>
      </c>
      <c r="AY252" s="229" t="s">
        <v>145</v>
      </c>
    </row>
    <row r="253" spans="1:65" s="2" customFormat="1" ht="14.45" customHeight="1">
      <c r="A253" s="34"/>
      <c r="B253" s="35"/>
      <c r="C253" s="187" t="s">
        <v>545</v>
      </c>
      <c r="D253" s="187" t="s">
        <v>147</v>
      </c>
      <c r="E253" s="188" t="s">
        <v>1152</v>
      </c>
      <c r="F253" s="189" t="s">
        <v>1153</v>
      </c>
      <c r="G253" s="190" t="s">
        <v>159</v>
      </c>
      <c r="H253" s="191">
        <v>4</v>
      </c>
      <c r="I253" s="192"/>
      <c r="J253" s="193">
        <f>ROUND(I253*H253,2)</f>
        <v>0</v>
      </c>
      <c r="K253" s="194"/>
      <c r="L253" s="195"/>
      <c r="M253" s="196" t="s">
        <v>1</v>
      </c>
      <c r="N253" s="197" t="s">
        <v>40</v>
      </c>
      <c r="O253" s="71"/>
      <c r="P253" s="198">
        <f>O253*H253</f>
        <v>0</v>
      </c>
      <c r="Q253" s="198">
        <v>0</v>
      </c>
      <c r="R253" s="198">
        <f>Q253*H253</f>
        <v>0</v>
      </c>
      <c r="S253" s="198">
        <v>0</v>
      </c>
      <c r="T253" s="199">
        <f>S253*H253</f>
        <v>0</v>
      </c>
      <c r="U253" s="34"/>
      <c r="V253" s="34"/>
      <c r="W253" s="34"/>
      <c r="X253" s="34"/>
      <c r="Y253" s="34"/>
      <c r="Z253" s="34"/>
      <c r="AA253" s="34"/>
      <c r="AB253" s="34"/>
      <c r="AC253" s="34"/>
      <c r="AD253" s="34"/>
      <c r="AE253" s="34"/>
      <c r="AR253" s="200" t="s">
        <v>150</v>
      </c>
      <c r="AT253" s="200" t="s">
        <v>147</v>
      </c>
      <c r="AU253" s="200" t="s">
        <v>85</v>
      </c>
      <c r="AY253" s="17" t="s">
        <v>145</v>
      </c>
      <c r="BE253" s="201">
        <f>IF(N253="základní",J253,0)</f>
        <v>0</v>
      </c>
      <c r="BF253" s="201">
        <f>IF(N253="snížená",J253,0)</f>
        <v>0</v>
      </c>
      <c r="BG253" s="201">
        <f>IF(N253="zákl. přenesená",J253,0)</f>
        <v>0</v>
      </c>
      <c r="BH253" s="201">
        <f>IF(N253="sníž. přenesená",J253,0)</f>
        <v>0</v>
      </c>
      <c r="BI253" s="201">
        <f>IF(N253="nulová",J253,0)</f>
        <v>0</v>
      </c>
      <c r="BJ253" s="17" t="s">
        <v>83</v>
      </c>
      <c r="BK253" s="201">
        <f>ROUND(I253*H253,2)</f>
        <v>0</v>
      </c>
      <c r="BL253" s="17" t="s">
        <v>151</v>
      </c>
      <c r="BM253" s="200" t="s">
        <v>1382</v>
      </c>
    </row>
    <row r="254" spans="1:65" s="14" customFormat="1">
      <c r="B254" s="219"/>
      <c r="C254" s="220"/>
      <c r="D254" s="210" t="s">
        <v>191</v>
      </c>
      <c r="E254" s="221" t="s">
        <v>1</v>
      </c>
      <c r="F254" s="222" t="s">
        <v>151</v>
      </c>
      <c r="G254" s="220"/>
      <c r="H254" s="223">
        <v>4</v>
      </c>
      <c r="I254" s="224"/>
      <c r="J254" s="220"/>
      <c r="K254" s="220"/>
      <c r="L254" s="225"/>
      <c r="M254" s="226"/>
      <c r="N254" s="227"/>
      <c r="O254" s="227"/>
      <c r="P254" s="227"/>
      <c r="Q254" s="227"/>
      <c r="R254" s="227"/>
      <c r="S254" s="227"/>
      <c r="T254" s="228"/>
      <c r="AT254" s="229" t="s">
        <v>191</v>
      </c>
      <c r="AU254" s="229" t="s">
        <v>85</v>
      </c>
      <c r="AV254" s="14" t="s">
        <v>85</v>
      </c>
      <c r="AW254" s="14" t="s">
        <v>32</v>
      </c>
      <c r="AX254" s="14" t="s">
        <v>83</v>
      </c>
      <c r="AY254" s="229" t="s">
        <v>145</v>
      </c>
    </row>
    <row r="255" spans="1:65" s="2" customFormat="1" ht="14.45" customHeight="1">
      <c r="A255" s="34"/>
      <c r="B255" s="35"/>
      <c r="C255" s="187" t="s">
        <v>549</v>
      </c>
      <c r="D255" s="187" t="s">
        <v>147</v>
      </c>
      <c r="E255" s="188" t="s">
        <v>1156</v>
      </c>
      <c r="F255" s="189" t="s">
        <v>1157</v>
      </c>
      <c r="G255" s="190" t="s">
        <v>159</v>
      </c>
      <c r="H255" s="191">
        <v>1</v>
      </c>
      <c r="I255" s="192"/>
      <c r="J255" s="193">
        <f t="shared" ref="J255:J268" si="10">ROUND(I255*H255,2)</f>
        <v>0</v>
      </c>
      <c r="K255" s="194"/>
      <c r="L255" s="195"/>
      <c r="M255" s="196" t="s">
        <v>1</v>
      </c>
      <c r="N255" s="197" t="s">
        <v>40</v>
      </c>
      <c r="O255" s="71"/>
      <c r="P255" s="198">
        <f t="shared" ref="P255:P268" si="11">O255*H255</f>
        <v>0</v>
      </c>
      <c r="Q255" s="198">
        <v>0</v>
      </c>
      <c r="R255" s="198">
        <f t="shared" ref="R255:R268" si="12">Q255*H255</f>
        <v>0</v>
      </c>
      <c r="S255" s="198">
        <v>0</v>
      </c>
      <c r="T255" s="199">
        <f t="shared" ref="T255:T268" si="13">S255*H255</f>
        <v>0</v>
      </c>
      <c r="U255" s="34"/>
      <c r="V255" s="34"/>
      <c r="W255" s="34"/>
      <c r="X255" s="34"/>
      <c r="Y255" s="34"/>
      <c r="Z255" s="34"/>
      <c r="AA255" s="34"/>
      <c r="AB255" s="34"/>
      <c r="AC255" s="34"/>
      <c r="AD255" s="34"/>
      <c r="AE255" s="34"/>
      <c r="AR255" s="200" t="s">
        <v>150</v>
      </c>
      <c r="AT255" s="200" t="s">
        <v>147</v>
      </c>
      <c r="AU255" s="200" t="s">
        <v>85</v>
      </c>
      <c r="AY255" s="17" t="s">
        <v>145</v>
      </c>
      <c r="BE255" s="201">
        <f t="shared" ref="BE255:BE268" si="14">IF(N255="základní",J255,0)</f>
        <v>0</v>
      </c>
      <c r="BF255" s="201">
        <f t="shared" ref="BF255:BF268" si="15">IF(N255="snížená",J255,0)</f>
        <v>0</v>
      </c>
      <c r="BG255" s="201">
        <f t="shared" ref="BG255:BG268" si="16">IF(N255="zákl. přenesená",J255,0)</f>
        <v>0</v>
      </c>
      <c r="BH255" s="201">
        <f t="shared" ref="BH255:BH268" si="17">IF(N255="sníž. přenesená",J255,0)</f>
        <v>0</v>
      </c>
      <c r="BI255" s="201">
        <f t="shared" ref="BI255:BI268" si="18">IF(N255="nulová",J255,0)</f>
        <v>0</v>
      </c>
      <c r="BJ255" s="17" t="s">
        <v>83</v>
      </c>
      <c r="BK255" s="201">
        <f t="shared" ref="BK255:BK268" si="19">ROUND(I255*H255,2)</f>
        <v>0</v>
      </c>
      <c r="BL255" s="17" t="s">
        <v>151</v>
      </c>
      <c r="BM255" s="200" t="s">
        <v>1383</v>
      </c>
    </row>
    <row r="256" spans="1:65" s="2" customFormat="1" ht="14.45" customHeight="1">
      <c r="A256" s="34"/>
      <c r="B256" s="35"/>
      <c r="C256" s="187" t="s">
        <v>553</v>
      </c>
      <c r="D256" s="187" t="s">
        <v>147</v>
      </c>
      <c r="E256" s="188" t="s">
        <v>1159</v>
      </c>
      <c r="F256" s="189" t="s">
        <v>1160</v>
      </c>
      <c r="G256" s="190" t="s">
        <v>159</v>
      </c>
      <c r="H256" s="191">
        <v>2</v>
      </c>
      <c r="I256" s="192"/>
      <c r="J256" s="193">
        <f t="shared" si="10"/>
        <v>0</v>
      </c>
      <c r="K256" s="194"/>
      <c r="L256" s="195"/>
      <c r="M256" s="196" t="s">
        <v>1</v>
      </c>
      <c r="N256" s="197" t="s">
        <v>40</v>
      </c>
      <c r="O256" s="71"/>
      <c r="P256" s="198">
        <f t="shared" si="11"/>
        <v>0</v>
      </c>
      <c r="Q256" s="198">
        <v>0</v>
      </c>
      <c r="R256" s="198">
        <f t="shared" si="12"/>
        <v>0</v>
      </c>
      <c r="S256" s="198">
        <v>0</v>
      </c>
      <c r="T256" s="199">
        <f t="shared" si="13"/>
        <v>0</v>
      </c>
      <c r="U256" s="34"/>
      <c r="V256" s="34"/>
      <c r="W256" s="34"/>
      <c r="X256" s="34"/>
      <c r="Y256" s="34"/>
      <c r="Z256" s="34"/>
      <c r="AA256" s="34"/>
      <c r="AB256" s="34"/>
      <c r="AC256" s="34"/>
      <c r="AD256" s="34"/>
      <c r="AE256" s="34"/>
      <c r="AR256" s="200" t="s">
        <v>150</v>
      </c>
      <c r="AT256" s="200" t="s">
        <v>147</v>
      </c>
      <c r="AU256" s="200" t="s">
        <v>85</v>
      </c>
      <c r="AY256" s="17" t="s">
        <v>145</v>
      </c>
      <c r="BE256" s="201">
        <f t="shared" si="14"/>
        <v>0</v>
      </c>
      <c r="BF256" s="201">
        <f t="shared" si="15"/>
        <v>0</v>
      </c>
      <c r="BG256" s="201">
        <f t="shared" si="16"/>
        <v>0</v>
      </c>
      <c r="BH256" s="201">
        <f t="shared" si="17"/>
        <v>0</v>
      </c>
      <c r="BI256" s="201">
        <f t="shared" si="18"/>
        <v>0</v>
      </c>
      <c r="BJ256" s="17" t="s">
        <v>83</v>
      </c>
      <c r="BK256" s="201">
        <f t="shared" si="19"/>
        <v>0</v>
      </c>
      <c r="BL256" s="17" t="s">
        <v>151</v>
      </c>
      <c r="BM256" s="200" t="s">
        <v>1384</v>
      </c>
    </row>
    <row r="257" spans="1:65" s="2" customFormat="1" ht="14.45" customHeight="1">
      <c r="A257" s="34"/>
      <c r="B257" s="35"/>
      <c r="C257" s="187" t="s">
        <v>557</v>
      </c>
      <c r="D257" s="187" t="s">
        <v>147</v>
      </c>
      <c r="E257" s="188" t="s">
        <v>1162</v>
      </c>
      <c r="F257" s="189" t="s">
        <v>1163</v>
      </c>
      <c r="G257" s="190" t="s">
        <v>159</v>
      </c>
      <c r="H257" s="191">
        <v>2</v>
      </c>
      <c r="I257" s="192"/>
      <c r="J257" s="193">
        <f t="shared" si="10"/>
        <v>0</v>
      </c>
      <c r="K257" s="194"/>
      <c r="L257" s="195"/>
      <c r="M257" s="196" t="s">
        <v>1</v>
      </c>
      <c r="N257" s="197" t="s">
        <v>40</v>
      </c>
      <c r="O257" s="71"/>
      <c r="P257" s="198">
        <f t="shared" si="11"/>
        <v>0</v>
      </c>
      <c r="Q257" s="198">
        <v>0</v>
      </c>
      <c r="R257" s="198">
        <f t="shared" si="12"/>
        <v>0</v>
      </c>
      <c r="S257" s="198">
        <v>0</v>
      </c>
      <c r="T257" s="199">
        <f t="shared" si="13"/>
        <v>0</v>
      </c>
      <c r="U257" s="34"/>
      <c r="V257" s="34"/>
      <c r="W257" s="34"/>
      <c r="X257" s="34"/>
      <c r="Y257" s="34"/>
      <c r="Z257" s="34"/>
      <c r="AA257" s="34"/>
      <c r="AB257" s="34"/>
      <c r="AC257" s="34"/>
      <c r="AD257" s="34"/>
      <c r="AE257" s="34"/>
      <c r="AR257" s="200" t="s">
        <v>150</v>
      </c>
      <c r="AT257" s="200" t="s">
        <v>147</v>
      </c>
      <c r="AU257" s="200" t="s">
        <v>85</v>
      </c>
      <c r="AY257" s="17" t="s">
        <v>145</v>
      </c>
      <c r="BE257" s="201">
        <f t="shared" si="14"/>
        <v>0</v>
      </c>
      <c r="BF257" s="201">
        <f t="shared" si="15"/>
        <v>0</v>
      </c>
      <c r="BG257" s="201">
        <f t="shared" si="16"/>
        <v>0</v>
      </c>
      <c r="BH257" s="201">
        <f t="shared" si="17"/>
        <v>0</v>
      </c>
      <c r="BI257" s="201">
        <f t="shared" si="18"/>
        <v>0</v>
      </c>
      <c r="BJ257" s="17" t="s">
        <v>83</v>
      </c>
      <c r="BK257" s="201">
        <f t="shared" si="19"/>
        <v>0</v>
      </c>
      <c r="BL257" s="17" t="s">
        <v>151</v>
      </c>
      <c r="BM257" s="200" t="s">
        <v>1385</v>
      </c>
    </row>
    <row r="258" spans="1:65" s="2" customFormat="1" ht="24.2" customHeight="1">
      <c r="A258" s="34"/>
      <c r="B258" s="35"/>
      <c r="C258" s="241" t="s">
        <v>561</v>
      </c>
      <c r="D258" s="241" t="s">
        <v>218</v>
      </c>
      <c r="E258" s="242" t="s">
        <v>1386</v>
      </c>
      <c r="F258" s="243" t="s">
        <v>1387</v>
      </c>
      <c r="G258" s="244" t="s">
        <v>159</v>
      </c>
      <c r="H258" s="245">
        <v>1</v>
      </c>
      <c r="I258" s="246"/>
      <c r="J258" s="247">
        <f t="shared" si="10"/>
        <v>0</v>
      </c>
      <c r="K258" s="248"/>
      <c r="L258" s="39"/>
      <c r="M258" s="249" t="s">
        <v>1</v>
      </c>
      <c r="N258" s="250" t="s">
        <v>40</v>
      </c>
      <c r="O258" s="71"/>
      <c r="P258" s="198">
        <f t="shared" si="11"/>
        <v>0</v>
      </c>
      <c r="Q258" s="198">
        <v>4.0050000000000002E-2</v>
      </c>
      <c r="R258" s="198">
        <f t="shared" si="12"/>
        <v>4.0050000000000002E-2</v>
      </c>
      <c r="S258" s="198">
        <v>0</v>
      </c>
      <c r="T258" s="199">
        <f t="shared" si="13"/>
        <v>0</v>
      </c>
      <c r="U258" s="34"/>
      <c r="V258" s="34"/>
      <c r="W258" s="34"/>
      <c r="X258" s="34"/>
      <c r="Y258" s="34"/>
      <c r="Z258" s="34"/>
      <c r="AA258" s="34"/>
      <c r="AB258" s="34"/>
      <c r="AC258" s="34"/>
      <c r="AD258" s="34"/>
      <c r="AE258" s="34"/>
      <c r="AR258" s="200" t="s">
        <v>151</v>
      </c>
      <c r="AT258" s="200" t="s">
        <v>218</v>
      </c>
      <c r="AU258" s="200" t="s">
        <v>85</v>
      </c>
      <c r="AY258" s="17" t="s">
        <v>145</v>
      </c>
      <c r="BE258" s="201">
        <f t="shared" si="14"/>
        <v>0</v>
      </c>
      <c r="BF258" s="201">
        <f t="shared" si="15"/>
        <v>0</v>
      </c>
      <c r="BG258" s="201">
        <f t="shared" si="16"/>
        <v>0</v>
      </c>
      <c r="BH258" s="201">
        <f t="shared" si="17"/>
        <v>0</v>
      </c>
      <c r="BI258" s="201">
        <f t="shared" si="18"/>
        <v>0</v>
      </c>
      <c r="BJ258" s="17" t="s">
        <v>83</v>
      </c>
      <c r="BK258" s="201">
        <f t="shared" si="19"/>
        <v>0</v>
      </c>
      <c r="BL258" s="17" t="s">
        <v>151</v>
      </c>
      <c r="BM258" s="200" t="s">
        <v>1388</v>
      </c>
    </row>
    <row r="259" spans="1:65" s="2" customFormat="1" ht="24.2" customHeight="1">
      <c r="A259" s="34"/>
      <c r="B259" s="35"/>
      <c r="C259" s="241" t="s">
        <v>565</v>
      </c>
      <c r="D259" s="241" t="s">
        <v>218</v>
      </c>
      <c r="E259" s="242" t="s">
        <v>1165</v>
      </c>
      <c r="F259" s="243" t="s">
        <v>1166</v>
      </c>
      <c r="G259" s="244" t="s">
        <v>159</v>
      </c>
      <c r="H259" s="245">
        <v>1</v>
      </c>
      <c r="I259" s="246"/>
      <c r="J259" s="247">
        <f t="shared" si="10"/>
        <v>0</v>
      </c>
      <c r="K259" s="248"/>
      <c r="L259" s="39"/>
      <c r="M259" s="249" t="s">
        <v>1</v>
      </c>
      <c r="N259" s="250" t="s">
        <v>40</v>
      </c>
      <c r="O259" s="71"/>
      <c r="P259" s="198">
        <f t="shared" si="11"/>
        <v>0</v>
      </c>
      <c r="Q259" s="198">
        <v>6.4049999999999996E-2</v>
      </c>
      <c r="R259" s="198">
        <f t="shared" si="12"/>
        <v>6.4049999999999996E-2</v>
      </c>
      <c r="S259" s="198">
        <v>0</v>
      </c>
      <c r="T259" s="199">
        <f t="shared" si="13"/>
        <v>0</v>
      </c>
      <c r="U259" s="34"/>
      <c r="V259" s="34"/>
      <c r="W259" s="34"/>
      <c r="X259" s="34"/>
      <c r="Y259" s="34"/>
      <c r="Z259" s="34"/>
      <c r="AA259" s="34"/>
      <c r="AB259" s="34"/>
      <c r="AC259" s="34"/>
      <c r="AD259" s="34"/>
      <c r="AE259" s="34"/>
      <c r="AR259" s="200" t="s">
        <v>151</v>
      </c>
      <c r="AT259" s="200" t="s">
        <v>218</v>
      </c>
      <c r="AU259" s="200" t="s">
        <v>85</v>
      </c>
      <c r="AY259" s="17" t="s">
        <v>145</v>
      </c>
      <c r="BE259" s="201">
        <f t="shared" si="14"/>
        <v>0</v>
      </c>
      <c r="BF259" s="201">
        <f t="shared" si="15"/>
        <v>0</v>
      </c>
      <c r="BG259" s="201">
        <f t="shared" si="16"/>
        <v>0</v>
      </c>
      <c r="BH259" s="201">
        <f t="shared" si="17"/>
        <v>0</v>
      </c>
      <c r="BI259" s="201">
        <f t="shared" si="18"/>
        <v>0</v>
      </c>
      <c r="BJ259" s="17" t="s">
        <v>83</v>
      </c>
      <c r="BK259" s="201">
        <f t="shared" si="19"/>
        <v>0</v>
      </c>
      <c r="BL259" s="17" t="s">
        <v>151</v>
      </c>
      <c r="BM259" s="200" t="s">
        <v>1389</v>
      </c>
    </row>
    <row r="260" spans="1:65" s="2" customFormat="1" ht="24.2" customHeight="1">
      <c r="A260" s="34"/>
      <c r="B260" s="35"/>
      <c r="C260" s="241" t="s">
        <v>570</v>
      </c>
      <c r="D260" s="241" t="s">
        <v>218</v>
      </c>
      <c r="E260" s="242" t="s">
        <v>1168</v>
      </c>
      <c r="F260" s="243" t="s">
        <v>1169</v>
      </c>
      <c r="G260" s="244" t="s">
        <v>159</v>
      </c>
      <c r="H260" s="245">
        <v>2</v>
      </c>
      <c r="I260" s="246"/>
      <c r="J260" s="247">
        <f t="shared" si="10"/>
        <v>0</v>
      </c>
      <c r="K260" s="248"/>
      <c r="L260" s="39"/>
      <c r="M260" s="249" t="s">
        <v>1</v>
      </c>
      <c r="N260" s="250" t="s">
        <v>40</v>
      </c>
      <c r="O260" s="71"/>
      <c r="P260" s="198">
        <f t="shared" si="11"/>
        <v>0</v>
      </c>
      <c r="Q260" s="198">
        <v>8.1399999999999997E-3</v>
      </c>
      <c r="R260" s="198">
        <f t="shared" si="12"/>
        <v>1.6279999999999999E-2</v>
      </c>
      <c r="S260" s="198">
        <v>0</v>
      </c>
      <c r="T260" s="199">
        <f t="shared" si="13"/>
        <v>0</v>
      </c>
      <c r="U260" s="34"/>
      <c r="V260" s="34"/>
      <c r="W260" s="34"/>
      <c r="X260" s="34"/>
      <c r="Y260" s="34"/>
      <c r="Z260" s="34"/>
      <c r="AA260" s="34"/>
      <c r="AB260" s="34"/>
      <c r="AC260" s="34"/>
      <c r="AD260" s="34"/>
      <c r="AE260" s="34"/>
      <c r="AR260" s="200" t="s">
        <v>151</v>
      </c>
      <c r="AT260" s="200" t="s">
        <v>218</v>
      </c>
      <c r="AU260" s="200" t="s">
        <v>85</v>
      </c>
      <c r="AY260" s="17" t="s">
        <v>145</v>
      </c>
      <c r="BE260" s="201">
        <f t="shared" si="14"/>
        <v>0</v>
      </c>
      <c r="BF260" s="201">
        <f t="shared" si="15"/>
        <v>0</v>
      </c>
      <c r="BG260" s="201">
        <f t="shared" si="16"/>
        <v>0</v>
      </c>
      <c r="BH260" s="201">
        <f t="shared" si="17"/>
        <v>0</v>
      </c>
      <c r="BI260" s="201">
        <f t="shared" si="18"/>
        <v>0</v>
      </c>
      <c r="BJ260" s="17" t="s">
        <v>83</v>
      </c>
      <c r="BK260" s="201">
        <f t="shared" si="19"/>
        <v>0</v>
      </c>
      <c r="BL260" s="17" t="s">
        <v>151</v>
      </c>
      <c r="BM260" s="200" t="s">
        <v>1390</v>
      </c>
    </row>
    <row r="261" spans="1:65" s="2" customFormat="1" ht="24.2" customHeight="1">
      <c r="A261" s="34"/>
      <c r="B261" s="35"/>
      <c r="C261" s="241" t="s">
        <v>576</v>
      </c>
      <c r="D261" s="241" t="s">
        <v>218</v>
      </c>
      <c r="E261" s="242" t="s">
        <v>1171</v>
      </c>
      <c r="F261" s="243" t="s">
        <v>1172</v>
      </c>
      <c r="G261" s="244" t="s">
        <v>159</v>
      </c>
      <c r="H261" s="245">
        <v>2</v>
      </c>
      <c r="I261" s="246"/>
      <c r="J261" s="247">
        <f t="shared" si="10"/>
        <v>0</v>
      </c>
      <c r="K261" s="248"/>
      <c r="L261" s="39"/>
      <c r="M261" s="249" t="s">
        <v>1</v>
      </c>
      <c r="N261" s="250" t="s">
        <v>40</v>
      </c>
      <c r="O261" s="71"/>
      <c r="P261" s="198">
        <f t="shared" si="11"/>
        <v>0</v>
      </c>
      <c r="Q261" s="198">
        <v>0</v>
      </c>
      <c r="R261" s="198">
        <f t="shared" si="12"/>
        <v>0</v>
      </c>
      <c r="S261" s="198">
        <v>0</v>
      </c>
      <c r="T261" s="199">
        <f t="shared" si="13"/>
        <v>0</v>
      </c>
      <c r="U261" s="34"/>
      <c r="V261" s="34"/>
      <c r="W261" s="34"/>
      <c r="X261" s="34"/>
      <c r="Y261" s="34"/>
      <c r="Z261" s="34"/>
      <c r="AA261" s="34"/>
      <c r="AB261" s="34"/>
      <c r="AC261" s="34"/>
      <c r="AD261" s="34"/>
      <c r="AE261" s="34"/>
      <c r="AR261" s="200" t="s">
        <v>151</v>
      </c>
      <c r="AT261" s="200" t="s">
        <v>218</v>
      </c>
      <c r="AU261" s="200" t="s">
        <v>85</v>
      </c>
      <c r="AY261" s="17" t="s">
        <v>145</v>
      </c>
      <c r="BE261" s="201">
        <f t="shared" si="14"/>
        <v>0</v>
      </c>
      <c r="BF261" s="201">
        <f t="shared" si="15"/>
        <v>0</v>
      </c>
      <c r="BG261" s="201">
        <f t="shared" si="16"/>
        <v>0</v>
      </c>
      <c r="BH261" s="201">
        <f t="shared" si="17"/>
        <v>0</v>
      </c>
      <c r="BI261" s="201">
        <f t="shared" si="18"/>
        <v>0</v>
      </c>
      <c r="BJ261" s="17" t="s">
        <v>83</v>
      </c>
      <c r="BK261" s="201">
        <f t="shared" si="19"/>
        <v>0</v>
      </c>
      <c r="BL261" s="17" t="s">
        <v>151</v>
      </c>
      <c r="BM261" s="200" t="s">
        <v>1391</v>
      </c>
    </row>
    <row r="262" spans="1:65" s="2" customFormat="1" ht="24.2" customHeight="1">
      <c r="A262" s="34"/>
      <c r="B262" s="35"/>
      <c r="C262" s="241" t="s">
        <v>581</v>
      </c>
      <c r="D262" s="241" t="s">
        <v>218</v>
      </c>
      <c r="E262" s="242" t="s">
        <v>1392</v>
      </c>
      <c r="F262" s="243" t="s">
        <v>1393</v>
      </c>
      <c r="G262" s="244" t="s">
        <v>159</v>
      </c>
      <c r="H262" s="245">
        <v>1</v>
      </c>
      <c r="I262" s="246"/>
      <c r="J262" s="247">
        <f t="shared" si="10"/>
        <v>0</v>
      </c>
      <c r="K262" s="248"/>
      <c r="L262" s="39"/>
      <c r="M262" s="249" t="s">
        <v>1</v>
      </c>
      <c r="N262" s="250" t="s">
        <v>40</v>
      </c>
      <c r="O262" s="71"/>
      <c r="P262" s="198">
        <f t="shared" si="11"/>
        <v>0</v>
      </c>
      <c r="Q262" s="198">
        <v>1.9400000000000001E-3</v>
      </c>
      <c r="R262" s="198">
        <f t="shared" si="12"/>
        <v>1.9400000000000001E-3</v>
      </c>
      <c r="S262" s="198">
        <v>0</v>
      </c>
      <c r="T262" s="199">
        <f t="shared" si="13"/>
        <v>0</v>
      </c>
      <c r="U262" s="34"/>
      <c r="V262" s="34"/>
      <c r="W262" s="34"/>
      <c r="X262" s="34"/>
      <c r="Y262" s="34"/>
      <c r="Z262" s="34"/>
      <c r="AA262" s="34"/>
      <c r="AB262" s="34"/>
      <c r="AC262" s="34"/>
      <c r="AD262" s="34"/>
      <c r="AE262" s="34"/>
      <c r="AR262" s="200" t="s">
        <v>151</v>
      </c>
      <c r="AT262" s="200" t="s">
        <v>218</v>
      </c>
      <c r="AU262" s="200" t="s">
        <v>85</v>
      </c>
      <c r="AY262" s="17" t="s">
        <v>145</v>
      </c>
      <c r="BE262" s="201">
        <f t="shared" si="14"/>
        <v>0</v>
      </c>
      <c r="BF262" s="201">
        <f t="shared" si="15"/>
        <v>0</v>
      </c>
      <c r="BG262" s="201">
        <f t="shared" si="16"/>
        <v>0</v>
      </c>
      <c r="BH262" s="201">
        <f t="shared" si="17"/>
        <v>0</v>
      </c>
      <c r="BI262" s="201">
        <f t="shared" si="18"/>
        <v>0</v>
      </c>
      <c r="BJ262" s="17" t="s">
        <v>83</v>
      </c>
      <c r="BK262" s="201">
        <f t="shared" si="19"/>
        <v>0</v>
      </c>
      <c r="BL262" s="17" t="s">
        <v>151</v>
      </c>
      <c r="BM262" s="200" t="s">
        <v>1394</v>
      </c>
    </row>
    <row r="263" spans="1:65" s="2" customFormat="1" ht="24.2" customHeight="1">
      <c r="A263" s="34"/>
      <c r="B263" s="35"/>
      <c r="C263" s="187" t="s">
        <v>587</v>
      </c>
      <c r="D263" s="187" t="s">
        <v>147</v>
      </c>
      <c r="E263" s="188" t="s">
        <v>1395</v>
      </c>
      <c r="F263" s="189" t="s">
        <v>1396</v>
      </c>
      <c r="G263" s="190" t="s">
        <v>149</v>
      </c>
      <c r="H263" s="191">
        <v>2</v>
      </c>
      <c r="I263" s="192"/>
      <c r="J263" s="193">
        <f t="shared" si="10"/>
        <v>0</v>
      </c>
      <c r="K263" s="194"/>
      <c r="L263" s="195"/>
      <c r="M263" s="196" t="s">
        <v>1</v>
      </c>
      <c r="N263" s="197" t="s">
        <v>40</v>
      </c>
      <c r="O263" s="71"/>
      <c r="P263" s="198">
        <f t="shared" si="11"/>
        <v>0</v>
      </c>
      <c r="Q263" s="198">
        <v>0</v>
      </c>
      <c r="R263" s="198">
        <f t="shared" si="12"/>
        <v>0</v>
      </c>
      <c r="S263" s="198">
        <v>0</v>
      </c>
      <c r="T263" s="199">
        <f t="shared" si="13"/>
        <v>0</v>
      </c>
      <c r="U263" s="34"/>
      <c r="V263" s="34"/>
      <c r="W263" s="34"/>
      <c r="X263" s="34"/>
      <c r="Y263" s="34"/>
      <c r="Z263" s="34"/>
      <c r="AA263" s="34"/>
      <c r="AB263" s="34"/>
      <c r="AC263" s="34"/>
      <c r="AD263" s="34"/>
      <c r="AE263" s="34"/>
      <c r="AR263" s="200" t="s">
        <v>150</v>
      </c>
      <c r="AT263" s="200" t="s">
        <v>147</v>
      </c>
      <c r="AU263" s="200" t="s">
        <v>85</v>
      </c>
      <c r="AY263" s="17" t="s">
        <v>145</v>
      </c>
      <c r="BE263" s="201">
        <f t="shared" si="14"/>
        <v>0</v>
      </c>
      <c r="BF263" s="201">
        <f t="shared" si="15"/>
        <v>0</v>
      </c>
      <c r="BG263" s="201">
        <f t="shared" si="16"/>
        <v>0</v>
      </c>
      <c r="BH263" s="201">
        <f t="shared" si="17"/>
        <v>0</v>
      </c>
      <c r="BI263" s="201">
        <f t="shared" si="18"/>
        <v>0</v>
      </c>
      <c r="BJ263" s="17" t="s">
        <v>83</v>
      </c>
      <c r="BK263" s="201">
        <f t="shared" si="19"/>
        <v>0</v>
      </c>
      <c r="BL263" s="17" t="s">
        <v>151</v>
      </c>
      <c r="BM263" s="200" t="s">
        <v>1397</v>
      </c>
    </row>
    <row r="264" spans="1:65" s="2" customFormat="1" ht="24.2" customHeight="1">
      <c r="A264" s="34"/>
      <c r="B264" s="35"/>
      <c r="C264" s="241" t="s">
        <v>598</v>
      </c>
      <c r="D264" s="241" t="s">
        <v>218</v>
      </c>
      <c r="E264" s="242" t="s">
        <v>1174</v>
      </c>
      <c r="F264" s="243" t="s">
        <v>1175</v>
      </c>
      <c r="G264" s="244" t="s">
        <v>159</v>
      </c>
      <c r="H264" s="245">
        <v>1</v>
      </c>
      <c r="I264" s="246"/>
      <c r="J264" s="247">
        <f t="shared" si="10"/>
        <v>0</v>
      </c>
      <c r="K264" s="248"/>
      <c r="L264" s="39"/>
      <c r="M264" s="249" t="s">
        <v>1</v>
      </c>
      <c r="N264" s="250" t="s">
        <v>40</v>
      </c>
      <c r="O264" s="71"/>
      <c r="P264" s="198">
        <f t="shared" si="11"/>
        <v>0</v>
      </c>
      <c r="Q264" s="198">
        <v>6.0600000000000001E-2</v>
      </c>
      <c r="R264" s="198">
        <f t="shared" si="12"/>
        <v>6.0600000000000001E-2</v>
      </c>
      <c r="S264" s="198">
        <v>0</v>
      </c>
      <c r="T264" s="199">
        <f t="shared" si="13"/>
        <v>0</v>
      </c>
      <c r="U264" s="34"/>
      <c r="V264" s="34"/>
      <c r="W264" s="34"/>
      <c r="X264" s="34"/>
      <c r="Y264" s="34"/>
      <c r="Z264" s="34"/>
      <c r="AA264" s="34"/>
      <c r="AB264" s="34"/>
      <c r="AC264" s="34"/>
      <c r="AD264" s="34"/>
      <c r="AE264" s="34"/>
      <c r="AR264" s="200" t="s">
        <v>151</v>
      </c>
      <c r="AT264" s="200" t="s">
        <v>218</v>
      </c>
      <c r="AU264" s="200" t="s">
        <v>85</v>
      </c>
      <c r="AY264" s="17" t="s">
        <v>145</v>
      </c>
      <c r="BE264" s="201">
        <f t="shared" si="14"/>
        <v>0</v>
      </c>
      <c r="BF264" s="201">
        <f t="shared" si="15"/>
        <v>0</v>
      </c>
      <c r="BG264" s="201">
        <f t="shared" si="16"/>
        <v>0</v>
      </c>
      <c r="BH264" s="201">
        <f t="shared" si="17"/>
        <v>0</v>
      </c>
      <c r="BI264" s="201">
        <f t="shared" si="18"/>
        <v>0</v>
      </c>
      <c r="BJ264" s="17" t="s">
        <v>83</v>
      </c>
      <c r="BK264" s="201">
        <f t="shared" si="19"/>
        <v>0</v>
      </c>
      <c r="BL264" s="17" t="s">
        <v>151</v>
      </c>
      <c r="BM264" s="200" t="s">
        <v>1398</v>
      </c>
    </row>
    <row r="265" spans="1:65" s="2" customFormat="1" ht="24.2" customHeight="1">
      <c r="A265" s="34"/>
      <c r="B265" s="35"/>
      <c r="C265" s="241" t="s">
        <v>603</v>
      </c>
      <c r="D265" s="241" t="s">
        <v>218</v>
      </c>
      <c r="E265" s="242" t="s">
        <v>1177</v>
      </c>
      <c r="F265" s="243" t="s">
        <v>1178</v>
      </c>
      <c r="G265" s="244" t="s">
        <v>159</v>
      </c>
      <c r="H265" s="245">
        <v>2</v>
      </c>
      <c r="I265" s="246"/>
      <c r="J265" s="247">
        <f t="shared" si="10"/>
        <v>0</v>
      </c>
      <c r="K265" s="248"/>
      <c r="L265" s="39"/>
      <c r="M265" s="249" t="s">
        <v>1</v>
      </c>
      <c r="N265" s="250" t="s">
        <v>40</v>
      </c>
      <c r="O265" s="71"/>
      <c r="P265" s="198">
        <f t="shared" si="11"/>
        <v>0</v>
      </c>
      <c r="Q265" s="198">
        <v>0.21734000000000001</v>
      </c>
      <c r="R265" s="198">
        <f t="shared" si="12"/>
        <v>0.43468000000000001</v>
      </c>
      <c r="S265" s="198">
        <v>0</v>
      </c>
      <c r="T265" s="199">
        <f t="shared" si="13"/>
        <v>0</v>
      </c>
      <c r="U265" s="34"/>
      <c r="V265" s="34"/>
      <c r="W265" s="34"/>
      <c r="X265" s="34"/>
      <c r="Y265" s="34"/>
      <c r="Z265" s="34"/>
      <c r="AA265" s="34"/>
      <c r="AB265" s="34"/>
      <c r="AC265" s="34"/>
      <c r="AD265" s="34"/>
      <c r="AE265" s="34"/>
      <c r="AR265" s="200" t="s">
        <v>151</v>
      </c>
      <c r="AT265" s="200" t="s">
        <v>218</v>
      </c>
      <c r="AU265" s="200" t="s">
        <v>85</v>
      </c>
      <c r="AY265" s="17" t="s">
        <v>145</v>
      </c>
      <c r="BE265" s="201">
        <f t="shared" si="14"/>
        <v>0</v>
      </c>
      <c r="BF265" s="201">
        <f t="shared" si="15"/>
        <v>0</v>
      </c>
      <c r="BG265" s="201">
        <f t="shared" si="16"/>
        <v>0</v>
      </c>
      <c r="BH265" s="201">
        <f t="shared" si="17"/>
        <v>0</v>
      </c>
      <c r="BI265" s="201">
        <f t="shared" si="18"/>
        <v>0</v>
      </c>
      <c r="BJ265" s="17" t="s">
        <v>83</v>
      </c>
      <c r="BK265" s="201">
        <f t="shared" si="19"/>
        <v>0</v>
      </c>
      <c r="BL265" s="17" t="s">
        <v>151</v>
      </c>
      <c r="BM265" s="200" t="s">
        <v>1399</v>
      </c>
    </row>
    <row r="266" spans="1:65" s="2" customFormat="1" ht="14.45" customHeight="1">
      <c r="A266" s="34"/>
      <c r="B266" s="35"/>
      <c r="C266" s="241" t="s">
        <v>607</v>
      </c>
      <c r="D266" s="241" t="s">
        <v>218</v>
      </c>
      <c r="E266" s="242" t="s">
        <v>1400</v>
      </c>
      <c r="F266" s="243" t="s">
        <v>1401</v>
      </c>
      <c r="G266" s="244" t="s">
        <v>159</v>
      </c>
      <c r="H266" s="245">
        <v>1</v>
      </c>
      <c r="I266" s="246"/>
      <c r="J266" s="247">
        <f t="shared" si="10"/>
        <v>0</v>
      </c>
      <c r="K266" s="248"/>
      <c r="L266" s="39"/>
      <c r="M266" s="249" t="s">
        <v>1</v>
      </c>
      <c r="N266" s="250" t="s">
        <v>40</v>
      </c>
      <c r="O266" s="71"/>
      <c r="P266" s="198">
        <f t="shared" si="11"/>
        <v>0</v>
      </c>
      <c r="Q266" s="198">
        <v>6.3829999999999998E-2</v>
      </c>
      <c r="R266" s="198">
        <f t="shared" si="12"/>
        <v>6.3829999999999998E-2</v>
      </c>
      <c r="S266" s="198">
        <v>0</v>
      </c>
      <c r="T266" s="199">
        <f t="shared" si="13"/>
        <v>0</v>
      </c>
      <c r="U266" s="34"/>
      <c r="V266" s="34"/>
      <c r="W266" s="34"/>
      <c r="X266" s="34"/>
      <c r="Y266" s="34"/>
      <c r="Z266" s="34"/>
      <c r="AA266" s="34"/>
      <c r="AB266" s="34"/>
      <c r="AC266" s="34"/>
      <c r="AD266" s="34"/>
      <c r="AE266" s="34"/>
      <c r="AR266" s="200" t="s">
        <v>151</v>
      </c>
      <c r="AT266" s="200" t="s">
        <v>218</v>
      </c>
      <c r="AU266" s="200" t="s">
        <v>85</v>
      </c>
      <c r="AY266" s="17" t="s">
        <v>145</v>
      </c>
      <c r="BE266" s="201">
        <f t="shared" si="14"/>
        <v>0</v>
      </c>
      <c r="BF266" s="201">
        <f t="shared" si="15"/>
        <v>0</v>
      </c>
      <c r="BG266" s="201">
        <f t="shared" si="16"/>
        <v>0</v>
      </c>
      <c r="BH266" s="201">
        <f t="shared" si="17"/>
        <v>0</v>
      </c>
      <c r="BI266" s="201">
        <f t="shared" si="18"/>
        <v>0</v>
      </c>
      <c r="BJ266" s="17" t="s">
        <v>83</v>
      </c>
      <c r="BK266" s="201">
        <f t="shared" si="19"/>
        <v>0</v>
      </c>
      <c r="BL266" s="17" t="s">
        <v>151</v>
      </c>
      <c r="BM266" s="200" t="s">
        <v>1402</v>
      </c>
    </row>
    <row r="267" spans="1:65" s="2" customFormat="1" ht="14.45" customHeight="1">
      <c r="A267" s="34"/>
      <c r="B267" s="35"/>
      <c r="C267" s="187" t="s">
        <v>614</v>
      </c>
      <c r="D267" s="187" t="s">
        <v>147</v>
      </c>
      <c r="E267" s="188" t="s">
        <v>1403</v>
      </c>
      <c r="F267" s="189" t="s">
        <v>1404</v>
      </c>
      <c r="G267" s="190" t="s">
        <v>159</v>
      </c>
      <c r="H267" s="191">
        <v>1</v>
      </c>
      <c r="I267" s="192"/>
      <c r="J267" s="193">
        <f t="shared" si="10"/>
        <v>0</v>
      </c>
      <c r="K267" s="194"/>
      <c r="L267" s="195"/>
      <c r="M267" s="196" t="s">
        <v>1</v>
      </c>
      <c r="N267" s="197" t="s">
        <v>40</v>
      </c>
      <c r="O267" s="71"/>
      <c r="P267" s="198">
        <f t="shared" si="11"/>
        <v>0</v>
      </c>
      <c r="Q267" s="198">
        <v>7.3000000000000001E-3</v>
      </c>
      <c r="R267" s="198">
        <f t="shared" si="12"/>
        <v>7.3000000000000001E-3</v>
      </c>
      <c r="S267" s="198">
        <v>0</v>
      </c>
      <c r="T267" s="199">
        <f t="shared" si="13"/>
        <v>0</v>
      </c>
      <c r="U267" s="34"/>
      <c r="V267" s="34"/>
      <c r="W267" s="34"/>
      <c r="X267" s="34"/>
      <c r="Y267" s="34"/>
      <c r="Z267" s="34"/>
      <c r="AA267" s="34"/>
      <c r="AB267" s="34"/>
      <c r="AC267" s="34"/>
      <c r="AD267" s="34"/>
      <c r="AE267" s="34"/>
      <c r="AR267" s="200" t="s">
        <v>150</v>
      </c>
      <c r="AT267" s="200" t="s">
        <v>147</v>
      </c>
      <c r="AU267" s="200" t="s">
        <v>85</v>
      </c>
      <c r="AY267" s="17" t="s">
        <v>145</v>
      </c>
      <c r="BE267" s="201">
        <f t="shared" si="14"/>
        <v>0</v>
      </c>
      <c r="BF267" s="201">
        <f t="shared" si="15"/>
        <v>0</v>
      </c>
      <c r="BG267" s="201">
        <f t="shared" si="16"/>
        <v>0</v>
      </c>
      <c r="BH267" s="201">
        <f t="shared" si="17"/>
        <v>0</v>
      </c>
      <c r="BI267" s="201">
        <f t="shared" si="18"/>
        <v>0</v>
      </c>
      <c r="BJ267" s="17" t="s">
        <v>83</v>
      </c>
      <c r="BK267" s="201">
        <f t="shared" si="19"/>
        <v>0</v>
      </c>
      <c r="BL267" s="17" t="s">
        <v>151</v>
      </c>
      <c r="BM267" s="200" t="s">
        <v>1405</v>
      </c>
    </row>
    <row r="268" spans="1:65" s="2" customFormat="1" ht="14.45" customHeight="1">
      <c r="A268" s="34"/>
      <c r="B268" s="35"/>
      <c r="C268" s="241" t="s">
        <v>618</v>
      </c>
      <c r="D268" s="241" t="s">
        <v>218</v>
      </c>
      <c r="E268" s="242" t="s">
        <v>1406</v>
      </c>
      <c r="F268" s="243" t="s">
        <v>1407</v>
      </c>
      <c r="G268" s="244" t="s">
        <v>173</v>
      </c>
      <c r="H268" s="245">
        <v>180.5</v>
      </c>
      <c r="I268" s="246"/>
      <c r="J268" s="247">
        <f t="shared" si="10"/>
        <v>0</v>
      </c>
      <c r="K268" s="248"/>
      <c r="L268" s="39"/>
      <c r="M268" s="249" t="s">
        <v>1</v>
      </c>
      <c r="N268" s="250" t="s">
        <v>40</v>
      </c>
      <c r="O268" s="71"/>
      <c r="P268" s="198">
        <f t="shared" si="11"/>
        <v>0</v>
      </c>
      <c r="Q268" s="198">
        <v>1.9000000000000001E-4</v>
      </c>
      <c r="R268" s="198">
        <f t="shared" si="12"/>
        <v>3.4294999999999999E-2</v>
      </c>
      <c r="S268" s="198">
        <v>0</v>
      </c>
      <c r="T268" s="199">
        <f t="shared" si="13"/>
        <v>0</v>
      </c>
      <c r="U268" s="34"/>
      <c r="V268" s="34"/>
      <c r="W268" s="34"/>
      <c r="X268" s="34"/>
      <c r="Y268" s="34"/>
      <c r="Z268" s="34"/>
      <c r="AA268" s="34"/>
      <c r="AB268" s="34"/>
      <c r="AC268" s="34"/>
      <c r="AD268" s="34"/>
      <c r="AE268" s="34"/>
      <c r="AR268" s="200" t="s">
        <v>151</v>
      </c>
      <c r="AT268" s="200" t="s">
        <v>218</v>
      </c>
      <c r="AU268" s="200" t="s">
        <v>85</v>
      </c>
      <c r="AY268" s="17" t="s">
        <v>145</v>
      </c>
      <c r="BE268" s="201">
        <f t="shared" si="14"/>
        <v>0</v>
      </c>
      <c r="BF268" s="201">
        <f t="shared" si="15"/>
        <v>0</v>
      </c>
      <c r="BG268" s="201">
        <f t="shared" si="16"/>
        <v>0</v>
      </c>
      <c r="BH268" s="201">
        <f t="shared" si="17"/>
        <v>0</v>
      </c>
      <c r="BI268" s="201">
        <f t="shared" si="18"/>
        <v>0</v>
      </c>
      <c r="BJ268" s="17" t="s">
        <v>83</v>
      </c>
      <c r="BK268" s="201">
        <f t="shared" si="19"/>
        <v>0</v>
      </c>
      <c r="BL268" s="17" t="s">
        <v>151</v>
      </c>
      <c r="BM268" s="200" t="s">
        <v>1408</v>
      </c>
    </row>
    <row r="269" spans="1:65" s="14" customFormat="1">
      <c r="B269" s="219"/>
      <c r="C269" s="220"/>
      <c r="D269" s="210" t="s">
        <v>191</v>
      </c>
      <c r="E269" s="221" t="s">
        <v>1</v>
      </c>
      <c r="F269" s="222" t="s">
        <v>1225</v>
      </c>
      <c r="G269" s="220"/>
      <c r="H269" s="223">
        <v>180.5</v>
      </c>
      <c r="I269" s="224"/>
      <c r="J269" s="220"/>
      <c r="K269" s="220"/>
      <c r="L269" s="225"/>
      <c r="M269" s="226"/>
      <c r="N269" s="227"/>
      <c r="O269" s="227"/>
      <c r="P269" s="227"/>
      <c r="Q269" s="227"/>
      <c r="R269" s="227"/>
      <c r="S269" s="227"/>
      <c r="T269" s="228"/>
      <c r="AT269" s="229" t="s">
        <v>191</v>
      </c>
      <c r="AU269" s="229" t="s">
        <v>85</v>
      </c>
      <c r="AV269" s="14" t="s">
        <v>85</v>
      </c>
      <c r="AW269" s="14" t="s">
        <v>32</v>
      </c>
      <c r="AX269" s="14" t="s">
        <v>83</v>
      </c>
      <c r="AY269" s="229" t="s">
        <v>145</v>
      </c>
    </row>
    <row r="270" spans="1:65" s="2" customFormat="1" ht="14.45" customHeight="1">
      <c r="A270" s="34"/>
      <c r="B270" s="35"/>
      <c r="C270" s="241" t="s">
        <v>623</v>
      </c>
      <c r="D270" s="241" t="s">
        <v>218</v>
      </c>
      <c r="E270" s="242" t="s">
        <v>1409</v>
      </c>
      <c r="F270" s="243" t="s">
        <v>1410</v>
      </c>
      <c r="G270" s="244" t="s">
        <v>173</v>
      </c>
      <c r="H270" s="245">
        <v>180.5</v>
      </c>
      <c r="I270" s="246"/>
      <c r="J270" s="247">
        <f>ROUND(I270*H270,2)</f>
        <v>0</v>
      </c>
      <c r="K270" s="248"/>
      <c r="L270" s="39"/>
      <c r="M270" s="249" t="s">
        <v>1</v>
      </c>
      <c r="N270" s="250" t="s">
        <v>40</v>
      </c>
      <c r="O270" s="71"/>
      <c r="P270" s="198">
        <f>O270*H270</f>
        <v>0</v>
      </c>
      <c r="Q270" s="198">
        <v>1.2999999999999999E-4</v>
      </c>
      <c r="R270" s="198">
        <f>Q270*H270</f>
        <v>2.3464999999999996E-2</v>
      </c>
      <c r="S270" s="198">
        <v>0</v>
      </c>
      <c r="T270" s="199">
        <f>S270*H270</f>
        <v>0</v>
      </c>
      <c r="U270" s="34"/>
      <c r="V270" s="34"/>
      <c r="W270" s="34"/>
      <c r="X270" s="34"/>
      <c r="Y270" s="34"/>
      <c r="Z270" s="34"/>
      <c r="AA270" s="34"/>
      <c r="AB270" s="34"/>
      <c r="AC270" s="34"/>
      <c r="AD270" s="34"/>
      <c r="AE270" s="34"/>
      <c r="AR270" s="200" t="s">
        <v>151</v>
      </c>
      <c r="AT270" s="200" t="s">
        <v>218</v>
      </c>
      <c r="AU270" s="200" t="s">
        <v>85</v>
      </c>
      <c r="AY270" s="17" t="s">
        <v>145</v>
      </c>
      <c r="BE270" s="201">
        <f>IF(N270="základní",J270,0)</f>
        <v>0</v>
      </c>
      <c r="BF270" s="201">
        <f>IF(N270="snížená",J270,0)</f>
        <v>0</v>
      </c>
      <c r="BG270" s="201">
        <f>IF(N270="zákl. přenesená",J270,0)</f>
        <v>0</v>
      </c>
      <c r="BH270" s="201">
        <f>IF(N270="sníž. přenesená",J270,0)</f>
        <v>0</v>
      </c>
      <c r="BI270" s="201">
        <f>IF(N270="nulová",J270,0)</f>
        <v>0</v>
      </c>
      <c r="BJ270" s="17" t="s">
        <v>83</v>
      </c>
      <c r="BK270" s="201">
        <f>ROUND(I270*H270,2)</f>
        <v>0</v>
      </c>
      <c r="BL270" s="17" t="s">
        <v>151</v>
      </c>
      <c r="BM270" s="200" t="s">
        <v>1411</v>
      </c>
    </row>
    <row r="271" spans="1:65" s="14" customFormat="1">
      <c r="B271" s="219"/>
      <c r="C271" s="220"/>
      <c r="D271" s="210" t="s">
        <v>191</v>
      </c>
      <c r="E271" s="221" t="s">
        <v>1</v>
      </c>
      <c r="F271" s="222" t="s">
        <v>1225</v>
      </c>
      <c r="G271" s="220"/>
      <c r="H271" s="223">
        <v>180.5</v>
      </c>
      <c r="I271" s="224"/>
      <c r="J271" s="220"/>
      <c r="K271" s="220"/>
      <c r="L271" s="225"/>
      <c r="M271" s="226"/>
      <c r="N271" s="227"/>
      <c r="O271" s="227"/>
      <c r="P271" s="227"/>
      <c r="Q271" s="227"/>
      <c r="R271" s="227"/>
      <c r="S271" s="227"/>
      <c r="T271" s="228"/>
      <c r="AT271" s="229" t="s">
        <v>191</v>
      </c>
      <c r="AU271" s="229" t="s">
        <v>85</v>
      </c>
      <c r="AV271" s="14" t="s">
        <v>85</v>
      </c>
      <c r="AW271" s="14" t="s">
        <v>32</v>
      </c>
      <c r="AX271" s="14" t="s">
        <v>83</v>
      </c>
      <c r="AY271" s="229" t="s">
        <v>145</v>
      </c>
    </row>
    <row r="272" spans="1:65" s="2" customFormat="1" ht="14.45" customHeight="1">
      <c r="A272" s="34"/>
      <c r="B272" s="35"/>
      <c r="C272" s="241" t="s">
        <v>628</v>
      </c>
      <c r="D272" s="241" t="s">
        <v>218</v>
      </c>
      <c r="E272" s="242" t="s">
        <v>1412</v>
      </c>
      <c r="F272" s="243" t="s">
        <v>1413</v>
      </c>
      <c r="G272" s="244" t="s">
        <v>149</v>
      </c>
      <c r="H272" s="245">
        <v>1</v>
      </c>
      <c r="I272" s="246"/>
      <c r="J272" s="247">
        <f t="shared" ref="J272:J277" si="20">ROUND(I272*H272,2)</f>
        <v>0</v>
      </c>
      <c r="K272" s="248"/>
      <c r="L272" s="39"/>
      <c r="M272" s="249" t="s">
        <v>1</v>
      </c>
      <c r="N272" s="250" t="s">
        <v>40</v>
      </c>
      <c r="O272" s="71"/>
      <c r="P272" s="198">
        <f t="shared" ref="P272:P277" si="21">O272*H272</f>
        <v>0</v>
      </c>
      <c r="Q272" s="198">
        <v>0</v>
      </c>
      <c r="R272" s="198">
        <f t="shared" ref="R272:R277" si="22">Q272*H272</f>
        <v>0</v>
      </c>
      <c r="S272" s="198">
        <v>0</v>
      </c>
      <c r="T272" s="199">
        <f t="shared" ref="T272:T277" si="23">S272*H272</f>
        <v>0</v>
      </c>
      <c r="U272" s="34"/>
      <c r="V272" s="34"/>
      <c r="W272" s="34"/>
      <c r="X272" s="34"/>
      <c r="Y272" s="34"/>
      <c r="Z272" s="34"/>
      <c r="AA272" s="34"/>
      <c r="AB272" s="34"/>
      <c r="AC272" s="34"/>
      <c r="AD272" s="34"/>
      <c r="AE272" s="34"/>
      <c r="AR272" s="200" t="s">
        <v>151</v>
      </c>
      <c r="AT272" s="200" t="s">
        <v>218</v>
      </c>
      <c r="AU272" s="200" t="s">
        <v>85</v>
      </c>
      <c r="AY272" s="17" t="s">
        <v>145</v>
      </c>
      <c r="BE272" s="201">
        <f t="shared" ref="BE272:BE277" si="24">IF(N272="základní",J272,0)</f>
        <v>0</v>
      </c>
      <c r="BF272" s="201">
        <f t="shared" ref="BF272:BF277" si="25">IF(N272="snížená",J272,0)</f>
        <v>0</v>
      </c>
      <c r="BG272" s="201">
        <f t="shared" ref="BG272:BG277" si="26">IF(N272="zákl. přenesená",J272,0)</f>
        <v>0</v>
      </c>
      <c r="BH272" s="201">
        <f t="shared" ref="BH272:BH277" si="27">IF(N272="sníž. přenesená",J272,0)</f>
        <v>0</v>
      </c>
      <c r="BI272" s="201">
        <f t="shared" ref="BI272:BI277" si="28">IF(N272="nulová",J272,0)</f>
        <v>0</v>
      </c>
      <c r="BJ272" s="17" t="s">
        <v>83</v>
      </c>
      <c r="BK272" s="201">
        <f t="shared" ref="BK272:BK277" si="29">ROUND(I272*H272,2)</f>
        <v>0</v>
      </c>
      <c r="BL272" s="17" t="s">
        <v>151</v>
      </c>
      <c r="BM272" s="200" t="s">
        <v>1414</v>
      </c>
    </row>
    <row r="273" spans="1:65" s="2" customFormat="1" ht="24.2" customHeight="1">
      <c r="A273" s="34"/>
      <c r="B273" s="35"/>
      <c r="C273" s="187" t="s">
        <v>633</v>
      </c>
      <c r="D273" s="187" t="s">
        <v>147</v>
      </c>
      <c r="E273" s="188" t="s">
        <v>1415</v>
      </c>
      <c r="F273" s="189" t="s">
        <v>1416</v>
      </c>
      <c r="G273" s="190" t="s">
        <v>159</v>
      </c>
      <c r="H273" s="191">
        <v>1</v>
      </c>
      <c r="I273" s="192"/>
      <c r="J273" s="193">
        <f t="shared" si="20"/>
        <v>0</v>
      </c>
      <c r="K273" s="194"/>
      <c r="L273" s="195"/>
      <c r="M273" s="196" t="s">
        <v>1</v>
      </c>
      <c r="N273" s="197" t="s">
        <v>40</v>
      </c>
      <c r="O273" s="71"/>
      <c r="P273" s="198">
        <f t="shared" si="21"/>
        <v>0</v>
      </c>
      <c r="Q273" s="198">
        <v>0</v>
      </c>
      <c r="R273" s="198">
        <f t="shared" si="22"/>
        <v>0</v>
      </c>
      <c r="S273" s="198">
        <v>0</v>
      </c>
      <c r="T273" s="199">
        <f t="shared" si="23"/>
        <v>0</v>
      </c>
      <c r="U273" s="34"/>
      <c r="V273" s="34"/>
      <c r="W273" s="34"/>
      <c r="X273" s="34"/>
      <c r="Y273" s="34"/>
      <c r="Z273" s="34"/>
      <c r="AA273" s="34"/>
      <c r="AB273" s="34"/>
      <c r="AC273" s="34"/>
      <c r="AD273" s="34"/>
      <c r="AE273" s="34"/>
      <c r="AR273" s="200" t="s">
        <v>150</v>
      </c>
      <c r="AT273" s="200" t="s">
        <v>147</v>
      </c>
      <c r="AU273" s="200" t="s">
        <v>85</v>
      </c>
      <c r="AY273" s="17" t="s">
        <v>145</v>
      </c>
      <c r="BE273" s="201">
        <f t="shared" si="24"/>
        <v>0</v>
      </c>
      <c r="BF273" s="201">
        <f t="shared" si="25"/>
        <v>0</v>
      </c>
      <c r="BG273" s="201">
        <f t="shared" si="26"/>
        <v>0</v>
      </c>
      <c r="BH273" s="201">
        <f t="shared" si="27"/>
        <v>0</v>
      </c>
      <c r="BI273" s="201">
        <f t="shared" si="28"/>
        <v>0</v>
      </c>
      <c r="BJ273" s="17" t="s">
        <v>83</v>
      </c>
      <c r="BK273" s="201">
        <f t="shared" si="29"/>
        <v>0</v>
      </c>
      <c r="BL273" s="17" t="s">
        <v>151</v>
      </c>
      <c r="BM273" s="200" t="s">
        <v>1417</v>
      </c>
    </row>
    <row r="274" spans="1:65" s="2" customFormat="1" ht="24.2" customHeight="1">
      <c r="A274" s="34"/>
      <c r="B274" s="35"/>
      <c r="C274" s="187" t="s">
        <v>638</v>
      </c>
      <c r="D274" s="187" t="s">
        <v>147</v>
      </c>
      <c r="E274" s="188" t="s">
        <v>1418</v>
      </c>
      <c r="F274" s="189" t="s">
        <v>1419</v>
      </c>
      <c r="G274" s="190" t="s">
        <v>159</v>
      </c>
      <c r="H274" s="191">
        <v>1</v>
      </c>
      <c r="I274" s="192"/>
      <c r="J274" s="193">
        <f t="shared" si="20"/>
        <v>0</v>
      </c>
      <c r="K274" s="194"/>
      <c r="L274" s="195"/>
      <c r="M274" s="196" t="s">
        <v>1</v>
      </c>
      <c r="N274" s="197" t="s">
        <v>40</v>
      </c>
      <c r="O274" s="71"/>
      <c r="P274" s="198">
        <f t="shared" si="21"/>
        <v>0</v>
      </c>
      <c r="Q274" s="198">
        <v>0</v>
      </c>
      <c r="R274" s="198">
        <f t="shared" si="22"/>
        <v>0</v>
      </c>
      <c r="S274" s="198">
        <v>0</v>
      </c>
      <c r="T274" s="199">
        <f t="shared" si="23"/>
        <v>0</v>
      </c>
      <c r="U274" s="34"/>
      <c r="V274" s="34"/>
      <c r="W274" s="34"/>
      <c r="X274" s="34"/>
      <c r="Y274" s="34"/>
      <c r="Z274" s="34"/>
      <c r="AA274" s="34"/>
      <c r="AB274" s="34"/>
      <c r="AC274" s="34"/>
      <c r="AD274" s="34"/>
      <c r="AE274" s="34"/>
      <c r="AR274" s="200" t="s">
        <v>150</v>
      </c>
      <c r="AT274" s="200" t="s">
        <v>147</v>
      </c>
      <c r="AU274" s="200" t="s">
        <v>85</v>
      </c>
      <c r="AY274" s="17" t="s">
        <v>145</v>
      </c>
      <c r="BE274" s="201">
        <f t="shared" si="24"/>
        <v>0</v>
      </c>
      <c r="BF274" s="201">
        <f t="shared" si="25"/>
        <v>0</v>
      </c>
      <c r="BG274" s="201">
        <f t="shared" si="26"/>
        <v>0</v>
      </c>
      <c r="BH274" s="201">
        <f t="shared" si="27"/>
        <v>0</v>
      </c>
      <c r="BI274" s="201">
        <f t="shared" si="28"/>
        <v>0</v>
      </c>
      <c r="BJ274" s="17" t="s">
        <v>83</v>
      </c>
      <c r="BK274" s="201">
        <f t="shared" si="29"/>
        <v>0</v>
      </c>
      <c r="BL274" s="17" t="s">
        <v>151</v>
      </c>
      <c r="BM274" s="200" t="s">
        <v>1420</v>
      </c>
    </row>
    <row r="275" spans="1:65" s="2" customFormat="1" ht="14.45" customHeight="1">
      <c r="A275" s="34"/>
      <c r="B275" s="35"/>
      <c r="C275" s="187" t="s">
        <v>643</v>
      </c>
      <c r="D275" s="187" t="s">
        <v>147</v>
      </c>
      <c r="E275" s="188" t="s">
        <v>1421</v>
      </c>
      <c r="F275" s="189" t="s">
        <v>1422</v>
      </c>
      <c r="G275" s="190" t="s">
        <v>159</v>
      </c>
      <c r="H275" s="191">
        <v>1</v>
      </c>
      <c r="I275" s="192"/>
      <c r="J275" s="193">
        <f t="shared" si="20"/>
        <v>0</v>
      </c>
      <c r="K275" s="194"/>
      <c r="L275" s="195"/>
      <c r="M275" s="196" t="s">
        <v>1</v>
      </c>
      <c r="N275" s="197" t="s">
        <v>40</v>
      </c>
      <c r="O275" s="71"/>
      <c r="P275" s="198">
        <f t="shared" si="21"/>
        <v>0</v>
      </c>
      <c r="Q275" s="198">
        <v>0</v>
      </c>
      <c r="R275" s="198">
        <f t="shared" si="22"/>
        <v>0</v>
      </c>
      <c r="S275" s="198">
        <v>0</v>
      </c>
      <c r="T275" s="199">
        <f t="shared" si="23"/>
        <v>0</v>
      </c>
      <c r="U275" s="34"/>
      <c r="V275" s="34"/>
      <c r="W275" s="34"/>
      <c r="X275" s="34"/>
      <c r="Y275" s="34"/>
      <c r="Z275" s="34"/>
      <c r="AA275" s="34"/>
      <c r="AB275" s="34"/>
      <c r="AC275" s="34"/>
      <c r="AD275" s="34"/>
      <c r="AE275" s="34"/>
      <c r="AR275" s="200" t="s">
        <v>150</v>
      </c>
      <c r="AT275" s="200" t="s">
        <v>147</v>
      </c>
      <c r="AU275" s="200" t="s">
        <v>85</v>
      </c>
      <c r="AY275" s="17" t="s">
        <v>145</v>
      </c>
      <c r="BE275" s="201">
        <f t="shared" si="24"/>
        <v>0</v>
      </c>
      <c r="BF275" s="201">
        <f t="shared" si="25"/>
        <v>0</v>
      </c>
      <c r="BG275" s="201">
        <f t="shared" si="26"/>
        <v>0</v>
      </c>
      <c r="BH275" s="201">
        <f t="shared" si="27"/>
        <v>0</v>
      </c>
      <c r="BI275" s="201">
        <f t="shared" si="28"/>
        <v>0</v>
      </c>
      <c r="BJ275" s="17" t="s">
        <v>83</v>
      </c>
      <c r="BK275" s="201">
        <f t="shared" si="29"/>
        <v>0</v>
      </c>
      <c r="BL275" s="17" t="s">
        <v>151</v>
      </c>
      <c r="BM275" s="200" t="s">
        <v>1423</v>
      </c>
    </row>
    <row r="276" spans="1:65" s="2" customFormat="1" ht="14.45" customHeight="1">
      <c r="A276" s="34"/>
      <c r="B276" s="35"/>
      <c r="C276" s="187" t="s">
        <v>648</v>
      </c>
      <c r="D276" s="187" t="s">
        <v>147</v>
      </c>
      <c r="E276" s="188" t="s">
        <v>1424</v>
      </c>
      <c r="F276" s="189" t="s">
        <v>1425</v>
      </c>
      <c r="G276" s="190" t="s">
        <v>159</v>
      </c>
      <c r="H276" s="191">
        <v>1</v>
      </c>
      <c r="I276" s="192"/>
      <c r="J276" s="193">
        <f t="shared" si="20"/>
        <v>0</v>
      </c>
      <c r="K276" s="194"/>
      <c r="L276" s="195"/>
      <c r="M276" s="196" t="s">
        <v>1</v>
      </c>
      <c r="N276" s="197" t="s">
        <v>40</v>
      </c>
      <c r="O276" s="71"/>
      <c r="P276" s="198">
        <f t="shared" si="21"/>
        <v>0</v>
      </c>
      <c r="Q276" s="198">
        <v>0</v>
      </c>
      <c r="R276" s="198">
        <f t="shared" si="22"/>
        <v>0</v>
      </c>
      <c r="S276" s="198">
        <v>0</v>
      </c>
      <c r="T276" s="199">
        <f t="shared" si="23"/>
        <v>0</v>
      </c>
      <c r="U276" s="34"/>
      <c r="V276" s="34"/>
      <c r="W276" s="34"/>
      <c r="X276" s="34"/>
      <c r="Y276" s="34"/>
      <c r="Z276" s="34"/>
      <c r="AA276" s="34"/>
      <c r="AB276" s="34"/>
      <c r="AC276" s="34"/>
      <c r="AD276" s="34"/>
      <c r="AE276" s="34"/>
      <c r="AR276" s="200" t="s">
        <v>150</v>
      </c>
      <c r="AT276" s="200" t="s">
        <v>147</v>
      </c>
      <c r="AU276" s="200" t="s">
        <v>85</v>
      </c>
      <c r="AY276" s="17" t="s">
        <v>145</v>
      </c>
      <c r="BE276" s="201">
        <f t="shared" si="24"/>
        <v>0</v>
      </c>
      <c r="BF276" s="201">
        <f t="shared" si="25"/>
        <v>0</v>
      </c>
      <c r="BG276" s="201">
        <f t="shared" si="26"/>
        <v>0</v>
      </c>
      <c r="BH276" s="201">
        <f t="shared" si="27"/>
        <v>0</v>
      </c>
      <c r="BI276" s="201">
        <f t="shared" si="28"/>
        <v>0</v>
      </c>
      <c r="BJ276" s="17" t="s">
        <v>83</v>
      </c>
      <c r="BK276" s="201">
        <f t="shared" si="29"/>
        <v>0</v>
      </c>
      <c r="BL276" s="17" t="s">
        <v>151</v>
      </c>
      <c r="BM276" s="200" t="s">
        <v>1426</v>
      </c>
    </row>
    <row r="277" spans="1:65" s="2" customFormat="1" ht="14.45" customHeight="1">
      <c r="A277" s="34"/>
      <c r="B277" s="35"/>
      <c r="C277" s="187" t="s">
        <v>652</v>
      </c>
      <c r="D277" s="187" t="s">
        <v>147</v>
      </c>
      <c r="E277" s="188" t="s">
        <v>1427</v>
      </c>
      <c r="F277" s="189" t="s">
        <v>1428</v>
      </c>
      <c r="G277" s="190" t="s">
        <v>159</v>
      </c>
      <c r="H277" s="191">
        <v>1</v>
      </c>
      <c r="I277" s="192"/>
      <c r="J277" s="193">
        <f t="shared" si="20"/>
        <v>0</v>
      </c>
      <c r="K277" s="194"/>
      <c r="L277" s="195"/>
      <c r="M277" s="196" t="s">
        <v>1</v>
      </c>
      <c r="N277" s="197" t="s">
        <v>40</v>
      </c>
      <c r="O277" s="71"/>
      <c r="P277" s="198">
        <f t="shared" si="21"/>
        <v>0</v>
      </c>
      <c r="Q277" s="198">
        <v>0</v>
      </c>
      <c r="R277" s="198">
        <f t="shared" si="22"/>
        <v>0</v>
      </c>
      <c r="S277" s="198">
        <v>0</v>
      </c>
      <c r="T277" s="199">
        <f t="shared" si="23"/>
        <v>0</v>
      </c>
      <c r="U277" s="34"/>
      <c r="V277" s="34"/>
      <c r="W277" s="34"/>
      <c r="X277" s="34"/>
      <c r="Y277" s="34"/>
      <c r="Z277" s="34"/>
      <c r="AA277" s="34"/>
      <c r="AB277" s="34"/>
      <c r="AC277" s="34"/>
      <c r="AD277" s="34"/>
      <c r="AE277" s="34"/>
      <c r="AR277" s="200" t="s">
        <v>150</v>
      </c>
      <c r="AT277" s="200" t="s">
        <v>147</v>
      </c>
      <c r="AU277" s="200" t="s">
        <v>85</v>
      </c>
      <c r="AY277" s="17" t="s">
        <v>145</v>
      </c>
      <c r="BE277" s="201">
        <f t="shared" si="24"/>
        <v>0</v>
      </c>
      <c r="BF277" s="201">
        <f t="shared" si="25"/>
        <v>0</v>
      </c>
      <c r="BG277" s="201">
        <f t="shared" si="26"/>
        <v>0</v>
      </c>
      <c r="BH277" s="201">
        <f t="shared" si="27"/>
        <v>0</v>
      </c>
      <c r="BI277" s="201">
        <f t="shared" si="28"/>
        <v>0</v>
      </c>
      <c r="BJ277" s="17" t="s">
        <v>83</v>
      </c>
      <c r="BK277" s="201">
        <f t="shared" si="29"/>
        <v>0</v>
      </c>
      <c r="BL277" s="17" t="s">
        <v>151</v>
      </c>
      <c r="BM277" s="200" t="s">
        <v>1429</v>
      </c>
    </row>
    <row r="278" spans="1:65" s="12" customFormat="1" ht="22.9" customHeight="1">
      <c r="B278" s="171"/>
      <c r="C278" s="172"/>
      <c r="D278" s="173" t="s">
        <v>74</v>
      </c>
      <c r="E278" s="185" t="s">
        <v>198</v>
      </c>
      <c r="F278" s="185" t="s">
        <v>750</v>
      </c>
      <c r="G278" s="172"/>
      <c r="H278" s="172"/>
      <c r="I278" s="175"/>
      <c r="J278" s="186">
        <f>BK278</f>
        <v>0</v>
      </c>
      <c r="K278" s="172"/>
      <c r="L278" s="177"/>
      <c r="M278" s="178"/>
      <c r="N278" s="179"/>
      <c r="O278" s="179"/>
      <c r="P278" s="180">
        <f>SUM(P279:P282)</f>
        <v>0</v>
      </c>
      <c r="Q278" s="179"/>
      <c r="R278" s="180">
        <f>SUM(R279:R282)</f>
        <v>4.5000000000000003E-5</v>
      </c>
      <c r="S278" s="179"/>
      <c r="T278" s="181">
        <f>SUM(T279:T282)</f>
        <v>0</v>
      </c>
      <c r="AR278" s="182" t="s">
        <v>83</v>
      </c>
      <c r="AT278" s="183" t="s">
        <v>74</v>
      </c>
      <c r="AU278" s="183" t="s">
        <v>83</v>
      </c>
      <c r="AY278" s="182" t="s">
        <v>145</v>
      </c>
      <c r="BK278" s="184">
        <f>SUM(BK279:BK282)</f>
        <v>0</v>
      </c>
    </row>
    <row r="279" spans="1:65" s="2" customFormat="1" ht="14.45" customHeight="1">
      <c r="A279" s="34"/>
      <c r="B279" s="35"/>
      <c r="C279" s="241" t="s">
        <v>658</v>
      </c>
      <c r="D279" s="241" t="s">
        <v>218</v>
      </c>
      <c r="E279" s="242" t="s">
        <v>1187</v>
      </c>
      <c r="F279" s="243" t="s">
        <v>1188</v>
      </c>
      <c r="G279" s="244" t="s">
        <v>173</v>
      </c>
      <c r="H279" s="245">
        <v>0.5</v>
      </c>
      <c r="I279" s="246"/>
      <c r="J279" s="247">
        <f>ROUND(I279*H279,2)</f>
        <v>0</v>
      </c>
      <c r="K279" s="248"/>
      <c r="L279" s="39"/>
      <c r="M279" s="249" t="s">
        <v>1</v>
      </c>
      <c r="N279" s="250" t="s">
        <v>40</v>
      </c>
      <c r="O279" s="71"/>
      <c r="P279" s="198">
        <f>O279*H279</f>
        <v>0</v>
      </c>
      <c r="Q279" s="198">
        <v>9.0000000000000006E-5</v>
      </c>
      <c r="R279" s="198">
        <f>Q279*H279</f>
        <v>4.5000000000000003E-5</v>
      </c>
      <c r="S279" s="198">
        <v>0</v>
      </c>
      <c r="T279" s="199">
        <f>S279*H279</f>
        <v>0</v>
      </c>
      <c r="U279" s="34"/>
      <c r="V279" s="34"/>
      <c r="W279" s="34"/>
      <c r="X279" s="34"/>
      <c r="Y279" s="34"/>
      <c r="Z279" s="34"/>
      <c r="AA279" s="34"/>
      <c r="AB279" s="34"/>
      <c r="AC279" s="34"/>
      <c r="AD279" s="34"/>
      <c r="AE279" s="34"/>
      <c r="AR279" s="200" t="s">
        <v>151</v>
      </c>
      <c r="AT279" s="200" t="s">
        <v>218</v>
      </c>
      <c r="AU279" s="200" t="s">
        <v>85</v>
      </c>
      <c r="AY279" s="17" t="s">
        <v>145</v>
      </c>
      <c r="BE279" s="201">
        <f>IF(N279="základní",J279,0)</f>
        <v>0</v>
      </c>
      <c r="BF279" s="201">
        <f>IF(N279="snížená",J279,0)</f>
        <v>0</v>
      </c>
      <c r="BG279" s="201">
        <f>IF(N279="zákl. přenesená",J279,0)</f>
        <v>0</v>
      </c>
      <c r="BH279" s="201">
        <f>IF(N279="sníž. přenesená",J279,0)</f>
        <v>0</v>
      </c>
      <c r="BI279" s="201">
        <f>IF(N279="nulová",J279,0)</f>
        <v>0</v>
      </c>
      <c r="BJ279" s="17" t="s">
        <v>83</v>
      </c>
      <c r="BK279" s="201">
        <f>ROUND(I279*H279,2)</f>
        <v>0</v>
      </c>
      <c r="BL279" s="17" t="s">
        <v>151</v>
      </c>
      <c r="BM279" s="200" t="s">
        <v>1430</v>
      </c>
    </row>
    <row r="280" spans="1:65" s="13" customFormat="1">
      <c r="B280" s="208"/>
      <c r="C280" s="209"/>
      <c r="D280" s="210" t="s">
        <v>191</v>
      </c>
      <c r="E280" s="211" t="s">
        <v>1</v>
      </c>
      <c r="F280" s="212" t="s">
        <v>1190</v>
      </c>
      <c r="G280" s="209"/>
      <c r="H280" s="211" t="s">
        <v>1</v>
      </c>
      <c r="I280" s="213"/>
      <c r="J280" s="209"/>
      <c r="K280" s="209"/>
      <c r="L280" s="214"/>
      <c r="M280" s="215"/>
      <c r="N280" s="216"/>
      <c r="O280" s="216"/>
      <c r="P280" s="216"/>
      <c r="Q280" s="216"/>
      <c r="R280" s="216"/>
      <c r="S280" s="216"/>
      <c r="T280" s="217"/>
      <c r="AT280" s="218" t="s">
        <v>191</v>
      </c>
      <c r="AU280" s="218" t="s">
        <v>85</v>
      </c>
      <c r="AV280" s="13" t="s">
        <v>83</v>
      </c>
      <c r="AW280" s="13" t="s">
        <v>32</v>
      </c>
      <c r="AX280" s="13" t="s">
        <v>75</v>
      </c>
      <c r="AY280" s="218" t="s">
        <v>145</v>
      </c>
    </row>
    <row r="281" spans="1:65" s="14" customFormat="1">
      <c r="B281" s="219"/>
      <c r="C281" s="220"/>
      <c r="D281" s="210" t="s">
        <v>191</v>
      </c>
      <c r="E281" s="221" t="s">
        <v>1</v>
      </c>
      <c r="F281" s="222" t="s">
        <v>1073</v>
      </c>
      <c r="G281" s="220"/>
      <c r="H281" s="223">
        <v>0.5</v>
      </c>
      <c r="I281" s="224"/>
      <c r="J281" s="220"/>
      <c r="K281" s="220"/>
      <c r="L281" s="225"/>
      <c r="M281" s="226"/>
      <c r="N281" s="227"/>
      <c r="O281" s="227"/>
      <c r="P281" s="227"/>
      <c r="Q281" s="227"/>
      <c r="R281" s="227"/>
      <c r="S281" s="227"/>
      <c r="T281" s="228"/>
      <c r="AT281" s="229" t="s">
        <v>191</v>
      </c>
      <c r="AU281" s="229" t="s">
        <v>85</v>
      </c>
      <c r="AV281" s="14" t="s">
        <v>85</v>
      </c>
      <c r="AW281" s="14" t="s">
        <v>32</v>
      </c>
      <c r="AX281" s="14" t="s">
        <v>83</v>
      </c>
      <c r="AY281" s="229" t="s">
        <v>145</v>
      </c>
    </row>
    <row r="282" spans="1:65" s="2" customFormat="1" ht="24.2" customHeight="1">
      <c r="A282" s="34"/>
      <c r="B282" s="35"/>
      <c r="C282" s="187" t="s">
        <v>665</v>
      </c>
      <c r="D282" s="187" t="s">
        <v>147</v>
      </c>
      <c r="E282" s="188" t="s">
        <v>1191</v>
      </c>
      <c r="F282" s="189" t="s">
        <v>1192</v>
      </c>
      <c r="G282" s="190" t="s">
        <v>149</v>
      </c>
      <c r="H282" s="191">
        <v>12</v>
      </c>
      <c r="I282" s="192"/>
      <c r="J282" s="193">
        <f>ROUND(I282*H282,2)</f>
        <v>0</v>
      </c>
      <c r="K282" s="194"/>
      <c r="L282" s="195"/>
      <c r="M282" s="196" t="s">
        <v>1</v>
      </c>
      <c r="N282" s="197" t="s">
        <v>40</v>
      </c>
      <c r="O282" s="71"/>
      <c r="P282" s="198">
        <f>O282*H282</f>
        <v>0</v>
      </c>
      <c r="Q282" s="198">
        <v>0</v>
      </c>
      <c r="R282" s="198">
        <f>Q282*H282</f>
        <v>0</v>
      </c>
      <c r="S282" s="198">
        <v>0</v>
      </c>
      <c r="T282" s="199">
        <f>S282*H282</f>
        <v>0</v>
      </c>
      <c r="U282" s="34"/>
      <c r="V282" s="34"/>
      <c r="W282" s="34"/>
      <c r="X282" s="34"/>
      <c r="Y282" s="34"/>
      <c r="Z282" s="34"/>
      <c r="AA282" s="34"/>
      <c r="AB282" s="34"/>
      <c r="AC282" s="34"/>
      <c r="AD282" s="34"/>
      <c r="AE282" s="34"/>
      <c r="AR282" s="200" t="s">
        <v>150</v>
      </c>
      <c r="AT282" s="200" t="s">
        <v>147</v>
      </c>
      <c r="AU282" s="200" t="s">
        <v>85</v>
      </c>
      <c r="AY282" s="17" t="s">
        <v>145</v>
      </c>
      <c r="BE282" s="201">
        <f>IF(N282="základní",J282,0)</f>
        <v>0</v>
      </c>
      <c r="BF282" s="201">
        <f>IF(N282="snížená",J282,0)</f>
        <v>0</v>
      </c>
      <c r="BG282" s="201">
        <f>IF(N282="zákl. přenesená",J282,0)</f>
        <v>0</v>
      </c>
      <c r="BH282" s="201">
        <f>IF(N282="sníž. přenesená",J282,0)</f>
        <v>0</v>
      </c>
      <c r="BI282" s="201">
        <f>IF(N282="nulová",J282,0)</f>
        <v>0</v>
      </c>
      <c r="BJ282" s="17" t="s">
        <v>83</v>
      </c>
      <c r="BK282" s="201">
        <f>ROUND(I282*H282,2)</f>
        <v>0</v>
      </c>
      <c r="BL282" s="17" t="s">
        <v>151</v>
      </c>
      <c r="BM282" s="200" t="s">
        <v>1431</v>
      </c>
    </row>
    <row r="283" spans="1:65" s="12" customFormat="1" ht="22.9" customHeight="1">
      <c r="B283" s="171"/>
      <c r="C283" s="172"/>
      <c r="D283" s="173" t="s">
        <v>74</v>
      </c>
      <c r="E283" s="185" t="s">
        <v>912</v>
      </c>
      <c r="F283" s="185" t="s">
        <v>913</v>
      </c>
      <c r="G283" s="172"/>
      <c r="H283" s="172"/>
      <c r="I283" s="175"/>
      <c r="J283" s="186">
        <f>BK283</f>
        <v>0</v>
      </c>
      <c r="K283" s="172"/>
      <c r="L283" s="177"/>
      <c r="M283" s="178"/>
      <c r="N283" s="179"/>
      <c r="O283" s="179"/>
      <c r="P283" s="180">
        <f>P284</f>
        <v>0</v>
      </c>
      <c r="Q283" s="179"/>
      <c r="R283" s="180">
        <f>R284</f>
        <v>0</v>
      </c>
      <c r="S283" s="179"/>
      <c r="T283" s="181">
        <f>T284</f>
        <v>0</v>
      </c>
      <c r="AR283" s="182" t="s">
        <v>83</v>
      </c>
      <c r="AT283" s="183" t="s">
        <v>74</v>
      </c>
      <c r="AU283" s="183" t="s">
        <v>83</v>
      </c>
      <c r="AY283" s="182" t="s">
        <v>145</v>
      </c>
      <c r="BK283" s="184">
        <f>BK284</f>
        <v>0</v>
      </c>
    </row>
    <row r="284" spans="1:65" s="2" customFormat="1" ht="14.45" customHeight="1">
      <c r="A284" s="34"/>
      <c r="B284" s="35"/>
      <c r="C284" s="241" t="s">
        <v>670</v>
      </c>
      <c r="D284" s="241" t="s">
        <v>218</v>
      </c>
      <c r="E284" s="242" t="s">
        <v>1194</v>
      </c>
      <c r="F284" s="243" t="s">
        <v>1195</v>
      </c>
      <c r="G284" s="244" t="s">
        <v>428</v>
      </c>
      <c r="H284" s="245">
        <v>172.488</v>
      </c>
      <c r="I284" s="246"/>
      <c r="J284" s="247">
        <f>ROUND(I284*H284,2)</f>
        <v>0</v>
      </c>
      <c r="K284" s="248"/>
      <c r="L284" s="39"/>
      <c r="M284" s="249" t="s">
        <v>1</v>
      </c>
      <c r="N284" s="250" t="s">
        <v>40</v>
      </c>
      <c r="O284" s="71"/>
      <c r="P284" s="198">
        <f>O284*H284</f>
        <v>0</v>
      </c>
      <c r="Q284" s="198">
        <v>0</v>
      </c>
      <c r="R284" s="198">
        <f>Q284*H284</f>
        <v>0</v>
      </c>
      <c r="S284" s="198">
        <v>0</v>
      </c>
      <c r="T284" s="199">
        <f>S284*H284</f>
        <v>0</v>
      </c>
      <c r="U284" s="34"/>
      <c r="V284" s="34"/>
      <c r="W284" s="34"/>
      <c r="X284" s="34"/>
      <c r="Y284" s="34"/>
      <c r="Z284" s="34"/>
      <c r="AA284" s="34"/>
      <c r="AB284" s="34"/>
      <c r="AC284" s="34"/>
      <c r="AD284" s="34"/>
      <c r="AE284" s="34"/>
      <c r="AR284" s="200" t="s">
        <v>151</v>
      </c>
      <c r="AT284" s="200" t="s">
        <v>218</v>
      </c>
      <c r="AU284" s="200" t="s">
        <v>85</v>
      </c>
      <c r="AY284" s="17" t="s">
        <v>145</v>
      </c>
      <c r="BE284" s="201">
        <f>IF(N284="základní",J284,0)</f>
        <v>0</v>
      </c>
      <c r="BF284" s="201">
        <f>IF(N284="snížená",J284,0)</f>
        <v>0</v>
      </c>
      <c r="BG284" s="201">
        <f>IF(N284="zákl. přenesená",J284,0)</f>
        <v>0</v>
      </c>
      <c r="BH284" s="201">
        <f>IF(N284="sníž. přenesená",J284,0)</f>
        <v>0</v>
      </c>
      <c r="BI284" s="201">
        <f>IF(N284="nulová",J284,0)</f>
        <v>0</v>
      </c>
      <c r="BJ284" s="17" t="s">
        <v>83</v>
      </c>
      <c r="BK284" s="201">
        <f>ROUND(I284*H284,2)</f>
        <v>0</v>
      </c>
      <c r="BL284" s="17" t="s">
        <v>151</v>
      </c>
      <c r="BM284" s="200" t="s">
        <v>1432</v>
      </c>
    </row>
    <row r="285" spans="1:65" s="12" customFormat="1" ht="25.9" customHeight="1">
      <c r="B285" s="171"/>
      <c r="C285" s="172"/>
      <c r="D285" s="173" t="s">
        <v>74</v>
      </c>
      <c r="E285" s="174" t="s">
        <v>918</v>
      </c>
      <c r="F285" s="174" t="s">
        <v>919</v>
      </c>
      <c r="G285" s="172"/>
      <c r="H285" s="172"/>
      <c r="I285" s="175"/>
      <c r="J285" s="176">
        <f>BK285</f>
        <v>0</v>
      </c>
      <c r="K285" s="172"/>
      <c r="L285" s="177"/>
      <c r="M285" s="178"/>
      <c r="N285" s="179"/>
      <c r="O285" s="179"/>
      <c r="P285" s="180">
        <f>P286+P290</f>
        <v>0</v>
      </c>
      <c r="Q285" s="179"/>
      <c r="R285" s="180">
        <f>R286+R290</f>
        <v>0</v>
      </c>
      <c r="S285" s="179"/>
      <c r="T285" s="181">
        <f>T286+T290</f>
        <v>0</v>
      </c>
      <c r="AR285" s="182" t="s">
        <v>85</v>
      </c>
      <c r="AT285" s="183" t="s">
        <v>74</v>
      </c>
      <c r="AU285" s="183" t="s">
        <v>75</v>
      </c>
      <c r="AY285" s="182" t="s">
        <v>145</v>
      </c>
      <c r="BK285" s="184">
        <f>BK286+BK290</f>
        <v>0</v>
      </c>
    </row>
    <row r="286" spans="1:65" s="12" customFormat="1" ht="22.9" customHeight="1">
      <c r="B286" s="171"/>
      <c r="C286" s="172"/>
      <c r="D286" s="173" t="s">
        <v>74</v>
      </c>
      <c r="E286" s="185" t="s">
        <v>1433</v>
      </c>
      <c r="F286" s="185" t="s">
        <v>1434</v>
      </c>
      <c r="G286" s="172"/>
      <c r="H286" s="172"/>
      <c r="I286" s="175"/>
      <c r="J286" s="186">
        <f>BK286</f>
        <v>0</v>
      </c>
      <c r="K286" s="172"/>
      <c r="L286" s="177"/>
      <c r="M286" s="178"/>
      <c r="N286" s="179"/>
      <c r="O286" s="179"/>
      <c r="P286" s="180">
        <f>SUM(P287:P289)</f>
        <v>0</v>
      </c>
      <c r="Q286" s="179"/>
      <c r="R286" s="180">
        <f>SUM(R287:R289)</f>
        <v>0</v>
      </c>
      <c r="S286" s="179"/>
      <c r="T286" s="181">
        <f>SUM(T287:T289)</f>
        <v>0</v>
      </c>
      <c r="AR286" s="182" t="s">
        <v>85</v>
      </c>
      <c r="AT286" s="183" t="s">
        <v>74</v>
      </c>
      <c r="AU286" s="183" t="s">
        <v>83</v>
      </c>
      <c r="AY286" s="182" t="s">
        <v>145</v>
      </c>
      <c r="BK286" s="184">
        <f>SUM(BK287:BK289)</f>
        <v>0</v>
      </c>
    </row>
    <row r="287" spans="1:65" s="2" customFormat="1" ht="24.2" customHeight="1">
      <c r="A287" s="34"/>
      <c r="B287" s="35"/>
      <c r="C287" s="241" t="s">
        <v>674</v>
      </c>
      <c r="D287" s="241" t="s">
        <v>218</v>
      </c>
      <c r="E287" s="242" t="s">
        <v>1435</v>
      </c>
      <c r="F287" s="243" t="s">
        <v>1436</v>
      </c>
      <c r="G287" s="244" t="s">
        <v>173</v>
      </c>
      <c r="H287" s="245">
        <v>105</v>
      </c>
      <c r="I287" s="246"/>
      <c r="J287" s="247">
        <f>ROUND(I287*H287,2)</f>
        <v>0</v>
      </c>
      <c r="K287" s="248"/>
      <c r="L287" s="39"/>
      <c r="M287" s="249" t="s">
        <v>1</v>
      </c>
      <c r="N287" s="250" t="s">
        <v>40</v>
      </c>
      <c r="O287" s="71"/>
      <c r="P287" s="198">
        <f>O287*H287</f>
        <v>0</v>
      </c>
      <c r="Q287" s="198">
        <v>0</v>
      </c>
      <c r="R287" s="198">
        <f>Q287*H287</f>
        <v>0</v>
      </c>
      <c r="S287" s="198">
        <v>0</v>
      </c>
      <c r="T287" s="199">
        <f>S287*H287</f>
        <v>0</v>
      </c>
      <c r="U287" s="34"/>
      <c r="V287" s="34"/>
      <c r="W287" s="34"/>
      <c r="X287" s="34"/>
      <c r="Y287" s="34"/>
      <c r="Z287" s="34"/>
      <c r="AA287" s="34"/>
      <c r="AB287" s="34"/>
      <c r="AC287" s="34"/>
      <c r="AD287" s="34"/>
      <c r="AE287" s="34"/>
      <c r="AR287" s="200" t="s">
        <v>227</v>
      </c>
      <c r="AT287" s="200" t="s">
        <v>218</v>
      </c>
      <c r="AU287" s="200" t="s">
        <v>85</v>
      </c>
      <c r="AY287" s="17" t="s">
        <v>145</v>
      </c>
      <c r="BE287" s="201">
        <f>IF(N287="základní",J287,0)</f>
        <v>0</v>
      </c>
      <c r="BF287" s="201">
        <f>IF(N287="snížená",J287,0)</f>
        <v>0</v>
      </c>
      <c r="BG287" s="201">
        <f>IF(N287="zákl. přenesená",J287,0)</f>
        <v>0</v>
      </c>
      <c r="BH287" s="201">
        <f>IF(N287="sníž. přenesená",J287,0)</f>
        <v>0</v>
      </c>
      <c r="BI287" s="201">
        <f>IF(N287="nulová",J287,0)</f>
        <v>0</v>
      </c>
      <c r="BJ287" s="17" t="s">
        <v>83</v>
      </c>
      <c r="BK287" s="201">
        <f>ROUND(I287*H287,2)</f>
        <v>0</v>
      </c>
      <c r="BL287" s="17" t="s">
        <v>227</v>
      </c>
      <c r="BM287" s="200" t="s">
        <v>1437</v>
      </c>
    </row>
    <row r="288" spans="1:65" s="14" customFormat="1">
      <c r="B288" s="219"/>
      <c r="C288" s="220"/>
      <c r="D288" s="210" t="s">
        <v>191</v>
      </c>
      <c r="E288" s="221" t="s">
        <v>1</v>
      </c>
      <c r="F288" s="222" t="s">
        <v>1438</v>
      </c>
      <c r="G288" s="220"/>
      <c r="H288" s="223">
        <v>105</v>
      </c>
      <c r="I288" s="224"/>
      <c r="J288" s="220"/>
      <c r="K288" s="220"/>
      <c r="L288" s="225"/>
      <c r="M288" s="226"/>
      <c r="N288" s="227"/>
      <c r="O288" s="227"/>
      <c r="P288" s="227"/>
      <c r="Q288" s="227"/>
      <c r="R288" s="227"/>
      <c r="S288" s="227"/>
      <c r="T288" s="228"/>
      <c r="AT288" s="229" t="s">
        <v>191</v>
      </c>
      <c r="AU288" s="229" t="s">
        <v>85</v>
      </c>
      <c r="AV288" s="14" t="s">
        <v>85</v>
      </c>
      <c r="AW288" s="14" t="s">
        <v>32</v>
      </c>
      <c r="AX288" s="14" t="s">
        <v>83</v>
      </c>
      <c r="AY288" s="229" t="s">
        <v>145</v>
      </c>
    </row>
    <row r="289" spans="1:65" s="2" customFormat="1" ht="14.45" customHeight="1">
      <c r="A289" s="34"/>
      <c r="B289" s="35"/>
      <c r="C289" s="241" t="s">
        <v>679</v>
      </c>
      <c r="D289" s="241" t="s">
        <v>218</v>
      </c>
      <c r="E289" s="242" t="s">
        <v>1439</v>
      </c>
      <c r="F289" s="243" t="s">
        <v>1440</v>
      </c>
      <c r="G289" s="244" t="s">
        <v>159</v>
      </c>
      <c r="H289" s="245">
        <v>11</v>
      </c>
      <c r="I289" s="246"/>
      <c r="J289" s="247">
        <f>ROUND(I289*H289,2)</f>
        <v>0</v>
      </c>
      <c r="K289" s="248"/>
      <c r="L289" s="39"/>
      <c r="M289" s="249" t="s">
        <v>1</v>
      </c>
      <c r="N289" s="250" t="s">
        <v>40</v>
      </c>
      <c r="O289" s="71"/>
      <c r="P289" s="198">
        <f>O289*H289</f>
        <v>0</v>
      </c>
      <c r="Q289" s="198">
        <v>0</v>
      </c>
      <c r="R289" s="198">
        <f>Q289*H289</f>
        <v>0</v>
      </c>
      <c r="S289" s="198">
        <v>0</v>
      </c>
      <c r="T289" s="199">
        <f>S289*H289</f>
        <v>0</v>
      </c>
      <c r="U289" s="34"/>
      <c r="V289" s="34"/>
      <c r="W289" s="34"/>
      <c r="X289" s="34"/>
      <c r="Y289" s="34"/>
      <c r="Z289" s="34"/>
      <c r="AA289" s="34"/>
      <c r="AB289" s="34"/>
      <c r="AC289" s="34"/>
      <c r="AD289" s="34"/>
      <c r="AE289" s="34"/>
      <c r="AR289" s="200" t="s">
        <v>227</v>
      </c>
      <c r="AT289" s="200" t="s">
        <v>218</v>
      </c>
      <c r="AU289" s="200" t="s">
        <v>85</v>
      </c>
      <c r="AY289" s="17" t="s">
        <v>145</v>
      </c>
      <c r="BE289" s="201">
        <f>IF(N289="základní",J289,0)</f>
        <v>0</v>
      </c>
      <c r="BF289" s="201">
        <f>IF(N289="snížená",J289,0)</f>
        <v>0</v>
      </c>
      <c r="BG289" s="201">
        <f>IF(N289="zákl. přenesená",J289,0)</f>
        <v>0</v>
      </c>
      <c r="BH289" s="201">
        <f>IF(N289="sníž. přenesená",J289,0)</f>
        <v>0</v>
      </c>
      <c r="BI289" s="201">
        <f>IF(N289="nulová",J289,0)</f>
        <v>0</v>
      </c>
      <c r="BJ289" s="17" t="s">
        <v>83</v>
      </c>
      <c r="BK289" s="201">
        <f>ROUND(I289*H289,2)</f>
        <v>0</v>
      </c>
      <c r="BL289" s="17" t="s">
        <v>227</v>
      </c>
      <c r="BM289" s="200" t="s">
        <v>1441</v>
      </c>
    </row>
    <row r="290" spans="1:65" s="12" customFormat="1" ht="22.9" customHeight="1">
      <c r="B290" s="171"/>
      <c r="C290" s="172"/>
      <c r="D290" s="173" t="s">
        <v>74</v>
      </c>
      <c r="E290" s="185" t="s">
        <v>986</v>
      </c>
      <c r="F290" s="185" t="s">
        <v>987</v>
      </c>
      <c r="G290" s="172"/>
      <c r="H290" s="172"/>
      <c r="I290" s="175"/>
      <c r="J290" s="186">
        <f>BK290</f>
        <v>0</v>
      </c>
      <c r="K290" s="172"/>
      <c r="L290" s="177"/>
      <c r="M290" s="178"/>
      <c r="N290" s="179"/>
      <c r="O290" s="179"/>
      <c r="P290" s="180">
        <f>SUM(P291:P297)</f>
        <v>0</v>
      </c>
      <c r="Q290" s="179"/>
      <c r="R290" s="180">
        <f>SUM(R291:R297)</f>
        <v>0</v>
      </c>
      <c r="S290" s="179"/>
      <c r="T290" s="181">
        <f>SUM(T291:T297)</f>
        <v>0</v>
      </c>
      <c r="AR290" s="182" t="s">
        <v>85</v>
      </c>
      <c r="AT290" s="183" t="s">
        <v>74</v>
      </c>
      <c r="AU290" s="183" t="s">
        <v>83</v>
      </c>
      <c r="AY290" s="182" t="s">
        <v>145</v>
      </c>
      <c r="BK290" s="184">
        <f>SUM(BK291:BK297)</f>
        <v>0</v>
      </c>
    </row>
    <row r="291" spans="1:65" s="2" customFormat="1" ht="14.45" customHeight="1">
      <c r="A291" s="34"/>
      <c r="B291" s="35"/>
      <c r="C291" s="187" t="s">
        <v>684</v>
      </c>
      <c r="D291" s="187" t="s">
        <v>147</v>
      </c>
      <c r="E291" s="188" t="s">
        <v>1442</v>
      </c>
      <c r="F291" s="189" t="s">
        <v>1443</v>
      </c>
      <c r="G291" s="190" t="s">
        <v>458</v>
      </c>
      <c r="H291" s="191">
        <v>1990</v>
      </c>
      <c r="I291" s="192"/>
      <c r="J291" s="193">
        <f>ROUND(I291*H291,2)</f>
        <v>0</v>
      </c>
      <c r="K291" s="194"/>
      <c r="L291" s="195"/>
      <c r="M291" s="196" t="s">
        <v>1</v>
      </c>
      <c r="N291" s="197" t="s">
        <v>40</v>
      </c>
      <c r="O291" s="71"/>
      <c r="P291" s="198">
        <f>O291*H291</f>
        <v>0</v>
      </c>
      <c r="Q291" s="198">
        <v>0</v>
      </c>
      <c r="R291" s="198">
        <f>Q291*H291</f>
        <v>0</v>
      </c>
      <c r="S291" s="198">
        <v>0</v>
      </c>
      <c r="T291" s="199">
        <f>S291*H291</f>
        <v>0</v>
      </c>
      <c r="U291" s="34"/>
      <c r="V291" s="34"/>
      <c r="W291" s="34"/>
      <c r="X291" s="34"/>
      <c r="Y291" s="34"/>
      <c r="Z291" s="34"/>
      <c r="AA291" s="34"/>
      <c r="AB291" s="34"/>
      <c r="AC291" s="34"/>
      <c r="AD291" s="34"/>
      <c r="AE291" s="34"/>
      <c r="AR291" s="200" t="s">
        <v>150</v>
      </c>
      <c r="AT291" s="200" t="s">
        <v>147</v>
      </c>
      <c r="AU291" s="200" t="s">
        <v>85</v>
      </c>
      <c r="AY291" s="17" t="s">
        <v>145</v>
      </c>
      <c r="BE291" s="201">
        <f>IF(N291="základní",J291,0)</f>
        <v>0</v>
      </c>
      <c r="BF291" s="201">
        <f>IF(N291="snížená",J291,0)</f>
        <v>0</v>
      </c>
      <c r="BG291" s="201">
        <f>IF(N291="zákl. přenesená",J291,0)</f>
        <v>0</v>
      </c>
      <c r="BH291" s="201">
        <f>IF(N291="sníž. přenesená",J291,0)</f>
        <v>0</v>
      </c>
      <c r="BI291" s="201">
        <f>IF(N291="nulová",J291,0)</f>
        <v>0</v>
      </c>
      <c r="BJ291" s="17" t="s">
        <v>83</v>
      </c>
      <c r="BK291" s="201">
        <f>ROUND(I291*H291,2)</f>
        <v>0</v>
      </c>
      <c r="BL291" s="17" t="s">
        <v>151</v>
      </c>
      <c r="BM291" s="200" t="s">
        <v>1444</v>
      </c>
    </row>
    <row r="292" spans="1:65" s="13" customFormat="1">
      <c r="B292" s="208"/>
      <c r="C292" s="209"/>
      <c r="D292" s="210" t="s">
        <v>191</v>
      </c>
      <c r="E292" s="211" t="s">
        <v>1</v>
      </c>
      <c r="F292" s="212" t="s">
        <v>1445</v>
      </c>
      <c r="G292" s="209"/>
      <c r="H292" s="211" t="s">
        <v>1</v>
      </c>
      <c r="I292" s="213"/>
      <c r="J292" s="209"/>
      <c r="K292" s="209"/>
      <c r="L292" s="214"/>
      <c r="M292" s="215"/>
      <c r="N292" s="216"/>
      <c r="O292" s="216"/>
      <c r="P292" s="216"/>
      <c r="Q292" s="216"/>
      <c r="R292" s="216"/>
      <c r="S292" s="216"/>
      <c r="T292" s="217"/>
      <c r="AT292" s="218" t="s">
        <v>191</v>
      </c>
      <c r="AU292" s="218" t="s">
        <v>85</v>
      </c>
      <c r="AV292" s="13" t="s">
        <v>83</v>
      </c>
      <c r="AW292" s="13" t="s">
        <v>32</v>
      </c>
      <c r="AX292" s="13" t="s">
        <v>75</v>
      </c>
      <c r="AY292" s="218" t="s">
        <v>145</v>
      </c>
    </row>
    <row r="293" spans="1:65" s="14" customFormat="1">
      <c r="B293" s="219"/>
      <c r="C293" s="220"/>
      <c r="D293" s="210" t="s">
        <v>191</v>
      </c>
      <c r="E293" s="221" t="s">
        <v>1</v>
      </c>
      <c r="F293" s="222" t="s">
        <v>1446</v>
      </c>
      <c r="G293" s="220"/>
      <c r="H293" s="223">
        <v>485.00900000000001</v>
      </c>
      <c r="I293" s="224"/>
      <c r="J293" s="220"/>
      <c r="K293" s="220"/>
      <c r="L293" s="225"/>
      <c r="M293" s="226"/>
      <c r="N293" s="227"/>
      <c r="O293" s="227"/>
      <c r="P293" s="227"/>
      <c r="Q293" s="227"/>
      <c r="R293" s="227"/>
      <c r="S293" s="227"/>
      <c r="T293" s="228"/>
      <c r="AT293" s="229" t="s">
        <v>191</v>
      </c>
      <c r="AU293" s="229" t="s">
        <v>85</v>
      </c>
      <c r="AV293" s="14" t="s">
        <v>85</v>
      </c>
      <c r="AW293" s="14" t="s">
        <v>32</v>
      </c>
      <c r="AX293" s="14" t="s">
        <v>75</v>
      </c>
      <c r="AY293" s="229" t="s">
        <v>145</v>
      </c>
    </row>
    <row r="294" spans="1:65" s="14" customFormat="1">
      <c r="B294" s="219"/>
      <c r="C294" s="220"/>
      <c r="D294" s="210" t="s">
        <v>191</v>
      </c>
      <c r="E294" s="221" t="s">
        <v>1</v>
      </c>
      <c r="F294" s="222" t="s">
        <v>1447</v>
      </c>
      <c r="G294" s="220"/>
      <c r="H294" s="223">
        <v>205.03100000000001</v>
      </c>
      <c r="I294" s="224"/>
      <c r="J294" s="220"/>
      <c r="K294" s="220"/>
      <c r="L294" s="225"/>
      <c r="M294" s="226"/>
      <c r="N294" s="227"/>
      <c r="O294" s="227"/>
      <c r="P294" s="227"/>
      <c r="Q294" s="227"/>
      <c r="R294" s="227"/>
      <c r="S294" s="227"/>
      <c r="T294" s="228"/>
      <c r="AT294" s="229" t="s">
        <v>191</v>
      </c>
      <c r="AU294" s="229" t="s">
        <v>85</v>
      </c>
      <c r="AV294" s="14" t="s">
        <v>85</v>
      </c>
      <c r="AW294" s="14" t="s">
        <v>32</v>
      </c>
      <c r="AX294" s="14" t="s">
        <v>75</v>
      </c>
      <c r="AY294" s="229" t="s">
        <v>145</v>
      </c>
    </row>
    <row r="295" spans="1:65" s="13" customFormat="1">
      <c r="B295" s="208"/>
      <c r="C295" s="209"/>
      <c r="D295" s="210" t="s">
        <v>191</v>
      </c>
      <c r="E295" s="211" t="s">
        <v>1</v>
      </c>
      <c r="F295" s="212" t="s">
        <v>1448</v>
      </c>
      <c r="G295" s="209"/>
      <c r="H295" s="211" t="s">
        <v>1</v>
      </c>
      <c r="I295" s="213"/>
      <c r="J295" s="209"/>
      <c r="K295" s="209"/>
      <c r="L295" s="214"/>
      <c r="M295" s="215"/>
      <c r="N295" s="216"/>
      <c r="O295" s="216"/>
      <c r="P295" s="216"/>
      <c r="Q295" s="216"/>
      <c r="R295" s="216"/>
      <c r="S295" s="216"/>
      <c r="T295" s="217"/>
      <c r="AT295" s="218" t="s">
        <v>191</v>
      </c>
      <c r="AU295" s="218" t="s">
        <v>85</v>
      </c>
      <c r="AV295" s="13" t="s">
        <v>83</v>
      </c>
      <c r="AW295" s="13" t="s">
        <v>32</v>
      </c>
      <c r="AX295" s="13" t="s">
        <v>75</v>
      </c>
      <c r="AY295" s="218" t="s">
        <v>145</v>
      </c>
    </row>
    <row r="296" spans="1:65" s="14" customFormat="1">
      <c r="B296" s="219"/>
      <c r="C296" s="220"/>
      <c r="D296" s="210" t="s">
        <v>191</v>
      </c>
      <c r="E296" s="221" t="s">
        <v>1</v>
      </c>
      <c r="F296" s="222" t="s">
        <v>1449</v>
      </c>
      <c r="G296" s="220"/>
      <c r="H296" s="223">
        <v>1299.96</v>
      </c>
      <c r="I296" s="224"/>
      <c r="J296" s="220"/>
      <c r="K296" s="220"/>
      <c r="L296" s="225"/>
      <c r="M296" s="226"/>
      <c r="N296" s="227"/>
      <c r="O296" s="227"/>
      <c r="P296" s="227"/>
      <c r="Q296" s="227"/>
      <c r="R296" s="227"/>
      <c r="S296" s="227"/>
      <c r="T296" s="228"/>
      <c r="AT296" s="229" t="s">
        <v>191</v>
      </c>
      <c r="AU296" s="229" t="s">
        <v>85</v>
      </c>
      <c r="AV296" s="14" t="s">
        <v>85</v>
      </c>
      <c r="AW296" s="14" t="s">
        <v>32</v>
      </c>
      <c r="AX296" s="14" t="s">
        <v>75</v>
      </c>
      <c r="AY296" s="229" t="s">
        <v>145</v>
      </c>
    </row>
    <row r="297" spans="1:65" s="15" customFormat="1">
      <c r="B297" s="230"/>
      <c r="C297" s="231"/>
      <c r="D297" s="210" t="s">
        <v>191</v>
      </c>
      <c r="E297" s="232" t="s">
        <v>1</v>
      </c>
      <c r="F297" s="233" t="s">
        <v>195</v>
      </c>
      <c r="G297" s="231"/>
      <c r="H297" s="234">
        <v>1990</v>
      </c>
      <c r="I297" s="235"/>
      <c r="J297" s="231"/>
      <c r="K297" s="231"/>
      <c r="L297" s="236"/>
      <c r="M297" s="237"/>
      <c r="N297" s="238"/>
      <c r="O297" s="238"/>
      <c r="P297" s="238"/>
      <c r="Q297" s="238"/>
      <c r="R297" s="238"/>
      <c r="S297" s="238"/>
      <c r="T297" s="239"/>
      <c r="AT297" s="240" t="s">
        <v>191</v>
      </c>
      <c r="AU297" s="240" t="s">
        <v>85</v>
      </c>
      <c r="AV297" s="15" t="s">
        <v>151</v>
      </c>
      <c r="AW297" s="15" t="s">
        <v>32</v>
      </c>
      <c r="AX297" s="15" t="s">
        <v>83</v>
      </c>
      <c r="AY297" s="240" t="s">
        <v>145</v>
      </c>
    </row>
    <row r="298" spans="1:65" s="12" customFormat="1" ht="25.9" customHeight="1">
      <c r="B298" s="171"/>
      <c r="C298" s="172"/>
      <c r="D298" s="173" t="s">
        <v>74</v>
      </c>
      <c r="E298" s="174" t="s">
        <v>147</v>
      </c>
      <c r="F298" s="174" t="s">
        <v>1034</v>
      </c>
      <c r="G298" s="172"/>
      <c r="H298" s="172"/>
      <c r="I298" s="175"/>
      <c r="J298" s="176">
        <f>BK298</f>
        <v>0</v>
      </c>
      <c r="K298" s="172"/>
      <c r="L298" s="177"/>
      <c r="M298" s="178"/>
      <c r="N298" s="179"/>
      <c r="O298" s="179"/>
      <c r="P298" s="180">
        <f>P299+P323</f>
        <v>0</v>
      </c>
      <c r="Q298" s="179"/>
      <c r="R298" s="180">
        <f>R299+R323</f>
        <v>0.14022899999999999</v>
      </c>
      <c r="S298" s="179"/>
      <c r="T298" s="181">
        <f>T299+T323</f>
        <v>0</v>
      </c>
      <c r="AR298" s="182" t="s">
        <v>155</v>
      </c>
      <c r="AT298" s="183" t="s">
        <v>74</v>
      </c>
      <c r="AU298" s="183" t="s">
        <v>75</v>
      </c>
      <c r="AY298" s="182" t="s">
        <v>145</v>
      </c>
      <c r="BK298" s="184">
        <f>BK299+BK323</f>
        <v>0</v>
      </c>
    </row>
    <row r="299" spans="1:65" s="12" customFormat="1" ht="22.9" customHeight="1">
      <c r="B299" s="171"/>
      <c r="C299" s="172"/>
      <c r="D299" s="173" t="s">
        <v>74</v>
      </c>
      <c r="E299" s="185" t="s">
        <v>1450</v>
      </c>
      <c r="F299" s="185" t="s">
        <v>1451</v>
      </c>
      <c r="G299" s="172"/>
      <c r="H299" s="172"/>
      <c r="I299" s="175"/>
      <c r="J299" s="186">
        <f>BK299</f>
        <v>0</v>
      </c>
      <c r="K299" s="172"/>
      <c r="L299" s="177"/>
      <c r="M299" s="178"/>
      <c r="N299" s="179"/>
      <c r="O299" s="179"/>
      <c r="P299" s="180">
        <f>SUM(P300:P322)</f>
        <v>0</v>
      </c>
      <c r="Q299" s="179"/>
      <c r="R299" s="180">
        <f>SUM(R300:R322)</f>
        <v>9.2821500000000001E-2</v>
      </c>
      <c r="S299" s="179"/>
      <c r="T299" s="181">
        <f>SUM(T300:T322)</f>
        <v>0</v>
      </c>
      <c r="AR299" s="182" t="s">
        <v>155</v>
      </c>
      <c r="AT299" s="183" t="s">
        <v>74</v>
      </c>
      <c r="AU299" s="183" t="s">
        <v>83</v>
      </c>
      <c r="AY299" s="182" t="s">
        <v>145</v>
      </c>
      <c r="BK299" s="184">
        <f>SUM(BK300:BK322)</f>
        <v>0</v>
      </c>
    </row>
    <row r="300" spans="1:65" s="2" customFormat="1" ht="14.45" customHeight="1">
      <c r="A300" s="34"/>
      <c r="B300" s="35"/>
      <c r="C300" s="187" t="s">
        <v>688</v>
      </c>
      <c r="D300" s="187" t="s">
        <v>147</v>
      </c>
      <c r="E300" s="188" t="s">
        <v>1452</v>
      </c>
      <c r="F300" s="189" t="s">
        <v>1453</v>
      </c>
      <c r="G300" s="190" t="s">
        <v>149</v>
      </c>
      <c r="H300" s="191">
        <v>8</v>
      </c>
      <c r="I300" s="192"/>
      <c r="J300" s="193">
        <f>ROUND(I300*H300,2)</f>
        <v>0</v>
      </c>
      <c r="K300" s="194"/>
      <c r="L300" s="195"/>
      <c r="M300" s="196" t="s">
        <v>1</v>
      </c>
      <c r="N300" s="197" t="s">
        <v>40</v>
      </c>
      <c r="O300" s="71"/>
      <c r="P300" s="198">
        <f>O300*H300</f>
        <v>0</v>
      </c>
      <c r="Q300" s="198">
        <v>8.9999999999999993E-3</v>
      </c>
      <c r="R300" s="198">
        <f>Q300*H300</f>
        <v>7.1999999999999995E-2</v>
      </c>
      <c r="S300" s="198">
        <v>0</v>
      </c>
      <c r="T300" s="199">
        <f>S300*H300</f>
        <v>0</v>
      </c>
      <c r="U300" s="34"/>
      <c r="V300" s="34"/>
      <c r="W300" s="34"/>
      <c r="X300" s="34"/>
      <c r="Y300" s="34"/>
      <c r="Z300" s="34"/>
      <c r="AA300" s="34"/>
      <c r="AB300" s="34"/>
      <c r="AC300" s="34"/>
      <c r="AD300" s="34"/>
      <c r="AE300" s="34"/>
      <c r="AR300" s="200" t="s">
        <v>1454</v>
      </c>
      <c r="AT300" s="200" t="s">
        <v>147</v>
      </c>
      <c r="AU300" s="200" t="s">
        <v>85</v>
      </c>
      <c r="AY300" s="17" t="s">
        <v>145</v>
      </c>
      <c r="BE300" s="201">
        <f>IF(N300="základní",J300,0)</f>
        <v>0</v>
      </c>
      <c r="BF300" s="201">
        <f>IF(N300="snížená",J300,0)</f>
        <v>0</v>
      </c>
      <c r="BG300" s="201">
        <f>IF(N300="zákl. přenesená",J300,0)</f>
        <v>0</v>
      </c>
      <c r="BH300" s="201">
        <f>IF(N300="sníž. přenesená",J300,0)</f>
        <v>0</v>
      </c>
      <c r="BI300" s="201">
        <f>IF(N300="nulová",J300,0)</f>
        <v>0</v>
      </c>
      <c r="BJ300" s="17" t="s">
        <v>83</v>
      </c>
      <c r="BK300" s="201">
        <f>ROUND(I300*H300,2)</f>
        <v>0</v>
      </c>
      <c r="BL300" s="17" t="s">
        <v>570</v>
      </c>
      <c r="BM300" s="200" t="s">
        <v>1455</v>
      </c>
    </row>
    <row r="301" spans="1:65" s="2" customFormat="1" ht="24.2" customHeight="1">
      <c r="A301" s="34"/>
      <c r="B301" s="35"/>
      <c r="C301" s="187" t="s">
        <v>693</v>
      </c>
      <c r="D301" s="187" t="s">
        <v>147</v>
      </c>
      <c r="E301" s="188" t="s">
        <v>1456</v>
      </c>
      <c r="F301" s="189" t="s">
        <v>1457</v>
      </c>
      <c r="G301" s="190" t="s">
        <v>149</v>
      </c>
      <c r="H301" s="191">
        <v>1</v>
      </c>
      <c r="I301" s="192"/>
      <c r="J301" s="193">
        <f>ROUND(I301*H301,2)</f>
        <v>0</v>
      </c>
      <c r="K301" s="194"/>
      <c r="L301" s="195"/>
      <c r="M301" s="196" t="s">
        <v>1</v>
      </c>
      <c r="N301" s="197" t="s">
        <v>40</v>
      </c>
      <c r="O301" s="71"/>
      <c r="P301" s="198">
        <f>O301*H301</f>
        <v>0</v>
      </c>
      <c r="Q301" s="198">
        <v>0</v>
      </c>
      <c r="R301" s="198">
        <f>Q301*H301</f>
        <v>0</v>
      </c>
      <c r="S301" s="198">
        <v>0</v>
      </c>
      <c r="T301" s="199">
        <f>S301*H301</f>
        <v>0</v>
      </c>
      <c r="U301" s="34"/>
      <c r="V301" s="34"/>
      <c r="W301" s="34"/>
      <c r="X301" s="34"/>
      <c r="Y301" s="34"/>
      <c r="Z301" s="34"/>
      <c r="AA301" s="34"/>
      <c r="AB301" s="34"/>
      <c r="AC301" s="34"/>
      <c r="AD301" s="34"/>
      <c r="AE301" s="34"/>
      <c r="AR301" s="200" t="s">
        <v>1454</v>
      </c>
      <c r="AT301" s="200" t="s">
        <v>147</v>
      </c>
      <c r="AU301" s="200" t="s">
        <v>85</v>
      </c>
      <c r="AY301" s="17" t="s">
        <v>145</v>
      </c>
      <c r="BE301" s="201">
        <f>IF(N301="základní",J301,0)</f>
        <v>0</v>
      </c>
      <c r="BF301" s="201">
        <f>IF(N301="snížená",J301,0)</f>
        <v>0</v>
      </c>
      <c r="BG301" s="201">
        <f>IF(N301="zákl. přenesená",J301,0)</f>
        <v>0</v>
      </c>
      <c r="BH301" s="201">
        <f>IF(N301="sníž. přenesená",J301,0)</f>
        <v>0</v>
      </c>
      <c r="BI301" s="201">
        <f>IF(N301="nulová",J301,0)</f>
        <v>0</v>
      </c>
      <c r="BJ301" s="17" t="s">
        <v>83</v>
      </c>
      <c r="BK301" s="201">
        <f>ROUND(I301*H301,2)</f>
        <v>0</v>
      </c>
      <c r="BL301" s="17" t="s">
        <v>570</v>
      </c>
      <c r="BM301" s="200" t="s">
        <v>1458</v>
      </c>
    </row>
    <row r="302" spans="1:65" s="2" customFormat="1" ht="14.45" customHeight="1">
      <c r="A302" s="34"/>
      <c r="B302" s="35"/>
      <c r="C302" s="187" t="s">
        <v>697</v>
      </c>
      <c r="D302" s="187" t="s">
        <v>147</v>
      </c>
      <c r="E302" s="188" t="s">
        <v>1459</v>
      </c>
      <c r="F302" s="189" t="s">
        <v>1460</v>
      </c>
      <c r="G302" s="190" t="s">
        <v>149</v>
      </c>
      <c r="H302" s="191">
        <v>3</v>
      </c>
      <c r="I302" s="192"/>
      <c r="J302" s="193">
        <f>ROUND(I302*H302,2)</f>
        <v>0</v>
      </c>
      <c r="K302" s="194"/>
      <c r="L302" s="195"/>
      <c r="M302" s="196" t="s">
        <v>1</v>
      </c>
      <c r="N302" s="197" t="s">
        <v>40</v>
      </c>
      <c r="O302" s="71"/>
      <c r="P302" s="198">
        <f>O302*H302</f>
        <v>0</v>
      </c>
      <c r="Q302" s="198">
        <v>0</v>
      </c>
      <c r="R302" s="198">
        <f>Q302*H302</f>
        <v>0</v>
      </c>
      <c r="S302" s="198">
        <v>0</v>
      </c>
      <c r="T302" s="199">
        <f>S302*H302</f>
        <v>0</v>
      </c>
      <c r="U302" s="34"/>
      <c r="V302" s="34"/>
      <c r="W302" s="34"/>
      <c r="X302" s="34"/>
      <c r="Y302" s="34"/>
      <c r="Z302" s="34"/>
      <c r="AA302" s="34"/>
      <c r="AB302" s="34"/>
      <c r="AC302" s="34"/>
      <c r="AD302" s="34"/>
      <c r="AE302" s="34"/>
      <c r="AR302" s="200" t="s">
        <v>1454</v>
      </c>
      <c r="AT302" s="200" t="s">
        <v>147</v>
      </c>
      <c r="AU302" s="200" t="s">
        <v>85</v>
      </c>
      <c r="AY302" s="17" t="s">
        <v>145</v>
      </c>
      <c r="BE302" s="201">
        <f>IF(N302="základní",J302,0)</f>
        <v>0</v>
      </c>
      <c r="BF302" s="201">
        <f>IF(N302="snížená",J302,0)</f>
        <v>0</v>
      </c>
      <c r="BG302" s="201">
        <f>IF(N302="zákl. přenesená",J302,0)</f>
        <v>0</v>
      </c>
      <c r="BH302" s="201">
        <f>IF(N302="sníž. přenesená",J302,0)</f>
        <v>0</v>
      </c>
      <c r="BI302" s="201">
        <f>IF(N302="nulová",J302,0)</f>
        <v>0</v>
      </c>
      <c r="BJ302" s="17" t="s">
        <v>83</v>
      </c>
      <c r="BK302" s="201">
        <f>ROUND(I302*H302,2)</f>
        <v>0</v>
      </c>
      <c r="BL302" s="17" t="s">
        <v>570</v>
      </c>
      <c r="BM302" s="200" t="s">
        <v>1461</v>
      </c>
    </row>
    <row r="303" spans="1:65" s="2" customFormat="1" ht="14.45" customHeight="1">
      <c r="A303" s="34"/>
      <c r="B303" s="35"/>
      <c r="C303" s="241" t="s">
        <v>703</v>
      </c>
      <c r="D303" s="241" t="s">
        <v>218</v>
      </c>
      <c r="E303" s="242" t="s">
        <v>1462</v>
      </c>
      <c r="F303" s="243" t="s">
        <v>1463</v>
      </c>
      <c r="G303" s="244" t="s">
        <v>173</v>
      </c>
      <c r="H303" s="245">
        <v>105</v>
      </c>
      <c r="I303" s="246"/>
      <c r="J303" s="247">
        <f>ROUND(I303*H303,2)</f>
        <v>0</v>
      </c>
      <c r="K303" s="248"/>
      <c r="L303" s="39"/>
      <c r="M303" s="249" t="s">
        <v>1</v>
      </c>
      <c r="N303" s="250" t="s">
        <v>40</v>
      </c>
      <c r="O303" s="71"/>
      <c r="P303" s="198">
        <f>O303*H303</f>
        <v>0</v>
      </c>
      <c r="Q303" s="198">
        <v>0</v>
      </c>
      <c r="R303" s="198">
        <f>Q303*H303</f>
        <v>0</v>
      </c>
      <c r="S303" s="198">
        <v>0</v>
      </c>
      <c r="T303" s="199">
        <f>S303*H303</f>
        <v>0</v>
      </c>
      <c r="U303" s="34"/>
      <c r="V303" s="34"/>
      <c r="W303" s="34"/>
      <c r="X303" s="34"/>
      <c r="Y303" s="34"/>
      <c r="Z303" s="34"/>
      <c r="AA303" s="34"/>
      <c r="AB303" s="34"/>
      <c r="AC303" s="34"/>
      <c r="AD303" s="34"/>
      <c r="AE303" s="34"/>
      <c r="AR303" s="200" t="s">
        <v>570</v>
      </c>
      <c r="AT303" s="200" t="s">
        <v>218</v>
      </c>
      <c r="AU303" s="200" t="s">
        <v>85</v>
      </c>
      <c r="AY303" s="17" t="s">
        <v>145</v>
      </c>
      <c r="BE303" s="201">
        <f>IF(N303="základní",J303,0)</f>
        <v>0</v>
      </c>
      <c r="BF303" s="201">
        <f>IF(N303="snížená",J303,0)</f>
        <v>0</v>
      </c>
      <c r="BG303" s="201">
        <f>IF(N303="zákl. přenesená",J303,0)</f>
        <v>0</v>
      </c>
      <c r="BH303" s="201">
        <f>IF(N303="sníž. přenesená",J303,0)</f>
        <v>0</v>
      </c>
      <c r="BI303" s="201">
        <f>IF(N303="nulová",J303,0)</f>
        <v>0</v>
      </c>
      <c r="BJ303" s="17" t="s">
        <v>83</v>
      </c>
      <c r="BK303" s="201">
        <f>ROUND(I303*H303,2)</f>
        <v>0</v>
      </c>
      <c r="BL303" s="17" t="s">
        <v>570</v>
      </c>
      <c r="BM303" s="200" t="s">
        <v>1464</v>
      </c>
    </row>
    <row r="304" spans="1:65" s="14" customFormat="1">
      <c r="B304" s="219"/>
      <c r="C304" s="220"/>
      <c r="D304" s="210" t="s">
        <v>191</v>
      </c>
      <c r="E304" s="221" t="s">
        <v>1</v>
      </c>
      <c r="F304" s="222" t="s">
        <v>1438</v>
      </c>
      <c r="G304" s="220"/>
      <c r="H304" s="223">
        <v>105</v>
      </c>
      <c r="I304" s="224"/>
      <c r="J304" s="220"/>
      <c r="K304" s="220"/>
      <c r="L304" s="225"/>
      <c r="M304" s="226"/>
      <c r="N304" s="227"/>
      <c r="O304" s="227"/>
      <c r="P304" s="227"/>
      <c r="Q304" s="227"/>
      <c r="R304" s="227"/>
      <c r="S304" s="227"/>
      <c r="T304" s="228"/>
      <c r="AT304" s="229" t="s">
        <v>191</v>
      </c>
      <c r="AU304" s="229" t="s">
        <v>85</v>
      </c>
      <c r="AV304" s="14" t="s">
        <v>85</v>
      </c>
      <c r="AW304" s="14" t="s">
        <v>32</v>
      </c>
      <c r="AX304" s="14" t="s">
        <v>83</v>
      </c>
      <c r="AY304" s="229" t="s">
        <v>145</v>
      </c>
    </row>
    <row r="305" spans="1:65" s="2" customFormat="1" ht="14.45" customHeight="1">
      <c r="A305" s="34"/>
      <c r="B305" s="35"/>
      <c r="C305" s="187" t="s">
        <v>708</v>
      </c>
      <c r="D305" s="187" t="s">
        <v>147</v>
      </c>
      <c r="E305" s="188" t="s">
        <v>1465</v>
      </c>
      <c r="F305" s="189" t="s">
        <v>1466</v>
      </c>
      <c r="G305" s="190" t="s">
        <v>173</v>
      </c>
      <c r="H305" s="191">
        <v>115.5</v>
      </c>
      <c r="I305" s="192"/>
      <c r="J305" s="193">
        <f>ROUND(I305*H305,2)</f>
        <v>0</v>
      </c>
      <c r="K305" s="194"/>
      <c r="L305" s="195"/>
      <c r="M305" s="196" t="s">
        <v>1</v>
      </c>
      <c r="N305" s="197" t="s">
        <v>40</v>
      </c>
      <c r="O305" s="71"/>
      <c r="P305" s="198">
        <f>O305*H305</f>
        <v>0</v>
      </c>
      <c r="Q305" s="198">
        <v>2.0000000000000002E-5</v>
      </c>
      <c r="R305" s="198">
        <f>Q305*H305</f>
        <v>2.31E-3</v>
      </c>
      <c r="S305" s="198">
        <v>0</v>
      </c>
      <c r="T305" s="199">
        <f>S305*H305</f>
        <v>0</v>
      </c>
      <c r="U305" s="34"/>
      <c r="V305" s="34"/>
      <c r="W305" s="34"/>
      <c r="X305" s="34"/>
      <c r="Y305" s="34"/>
      <c r="Z305" s="34"/>
      <c r="AA305" s="34"/>
      <c r="AB305" s="34"/>
      <c r="AC305" s="34"/>
      <c r="AD305" s="34"/>
      <c r="AE305" s="34"/>
      <c r="AR305" s="200" t="s">
        <v>884</v>
      </c>
      <c r="AT305" s="200" t="s">
        <v>147</v>
      </c>
      <c r="AU305" s="200" t="s">
        <v>85</v>
      </c>
      <c r="AY305" s="17" t="s">
        <v>145</v>
      </c>
      <c r="BE305" s="201">
        <f>IF(N305="základní",J305,0)</f>
        <v>0</v>
      </c>
      <c r="BF305" s="201">
        <f>IF(N305="snížená",J305,0)</f>
        <v>0</v>
      </c>
      <c r="BG305" s="201">
        <f>IF(N305="zákl. přenesená",J305,0)</f>
        <v>0</v>
      </c>
      <c r="BH305" s="201">
        <f>IF(N305="sníž. přenesená",J305,0)</f>
        <v>0</v>
      </c>
      <c r="BI305" s="201">
        <f>IF(N305="nulová",J305,0)</f>
        <v>0</v>
      </c>
      <c r="BJ305" s="17" t="s">
        <v>83</v>
      </c>
      <c r="BK305" s="201">
        <f>ROUND(I305*H305,2)</f>
        <v>0</v>
      </c>
      <c r="BL305" s="17" t="s">
        <v>884</v>
      </c>
      <c r="BM305" s="200" t="s">
        <v>1467</v>
      </c>
    </row>
    <row r="306" spans="1:65" s="13" customFormat="1">
      <c r="B306" s="208"/>
      <c r="C306" s="209"/>
      <c r="D306" s="210" t="s">
        <v>191</v>
      </c>
      <c r="E306" s="211" t="s">
        <v>1</v>
      </c>
      <c r="F306" s="212" t="s">
        <v>936</v>
      </c>
      <c r="G306" s="209"/>
      <c r="H306" s="211" t="s">
        <v>1</v>
      </c>
      <c r="I306" s="213"/>
      <c r="J306" s="209"/>
      <c r="K306" s="209"/>
      <c r="L306" s="214"/>
      <c r="M306" s="215"/>
      <c r="N306" s="216"/>
      <c r="O306" s="216"/>
      <c r="P306" s="216"/>
      <c r="Q306" s="216"/>
      <c r="R306" s="216"/>
      <c r="S306" s="216"/>
      <c r="T306" s="217"/>
      <c r="AT306" s="218" t="s">
        <v>191</v>
      </c>
      <c r="AU306" s="218" t="s">
        <v>85</v>
      </c>
      <c r="AV306" s="13" t="s">
        <v>83</v>
      </c>
      <c r="AW306" s="13" t="s">
        <v>32</v>
      </c>
      <c r="AX306" s="13" t="s">
        <v>75</v>
      </c>
      <c r="AY306" s="218" t="s">
        <v>145</v>
      </c>
    </row>
    <row r="307" spans="1:65" s="14" customFormat="1">
      <c r="B307" s="219"/>
      <c r="C307" s="220"/>
      <c r="D307" s="210" t="s">
        <v>191</v>
      </c>
      <c r="E307" s="221" t="s">
        <v>1</v>
      </c>
      <c r="F307" s="222" t="s">
        <v>1438</v>
      </c>
      <c r="G307" s="220"/>
      <c r="H307" s="223">
        <v>105</v>
      </c>
      <c r="I307" s="224"/>
      <c r="J307" s="220"/>
      <c r="K307" s="220"/>
      <c r="L307" s="225"/>
      <c r="M307" s="226"/>
      <c r="N307" s="227"/>
      <c r="O307" s="227"/>
      <c r="P307" s="227"/>
      <c r="Q307" s="227"/>
      <c r="R307" s="227"/>
      <c r="S307" s="227"/>
      <c r="T307" s="228"/>
      <c r="AT307" s="229" t="s">
        <v>191</v>
      </c>
      <c r="AU307" s="229" t="s">
        <v>85</v>
      </c>
      <c r="AV307" s="14" t="s">
        <v>85</v>
      </c>
      <c r="AW307" s="14" t="s">
        <v>32</v>
      </c>
      <c r="AX307" s="14" t="s">
        <v>83</v>
      </c>
      <c r="AY307" s="229" t="s">
        <v>145</v>
      </c>
    </row>
    <row r="308" spans="1:65" s="14" customFormat="1">
      <c r="B308" s="219"/>
      <c r="C308" s="220"/>
      <c r="D308" s="210" t="s">
        <v>191</v>
      </c>
      <c r="E308" s="220"/>
      <c r="F308" s="222" t="s">
        <v>1468</v>
      </c>
      <c r="G308" s="220"/>
      <c r="H308" s="223">
        <v>115.5</v>
      </c>
      <c r="I308" s="224"/>
      <c r="J308" s="220"/>
      <c r="K308" s="220"/>
      <c r="L308" s="225"/>
      <c r="M308" s="226"/>
      <c r="N308" s="227"/>
      <c r="O308" s="227"/>
      <c r="P308" s="227"/>
      <c r="Q308" s="227"/>
      <c r="R308" s="227"/>
      <c r="S308" s="227"/>
      <c r="T308" s="228"/>
      <c r="AT308" s="229" t="s">
        <v>191</v>
      </c>
      <c r="AU308" s="229" t="s">
        <v>85</v>
      </c>
      <c r="AV308" s="14" t="s">
        <v>85</v>
      </c>
      <c r="AW308" s="14" t="s">
        <v>4</v>
      </c>
      <c r="AX308" s="14" t="s">
        <v>83</v>
      </c>
      <c r="AY308" s="229" t="s">
        <v>145</v>
      </c>
    </row>
    <row r="309" spans="1:65" s="2" customFormat="1" ht="24.2" customHeight="1">
      <c r="A309" s="34"/>
      <c r="B309" s="35"/>
      <c r="C309" s="241" t="s">
        <v>712</v>
      </c>
      <c r="D309" s="241" t="s">
        <v>218</v>
      </c>
      <c r="E309" s="242" t="s">
        <v>1469</v>
      </c>
      <c r="F309" s="243" t="s">
        <v>1470</v>
      </c>
      <c r="G309" s="244" t="s">
        <v>173</v>
      </c>
      <c r="H309" s="245">
        <v>83</v>
      </c>
      <c r="I309" s="246"/>
      <c r="J309" s="247">
        <f>ROUND(I309*H309,2)</f>
        <v>0</v>
      </c>
      <c r="K309" s="248"/>
      <c r="L309" s="39"/>
      <c r="M309" s="249" t="s">
        <v>1</v>
      </c>
      <c r="N309" s="250" t="s">
        <v>40</v>
      </c>
      <c r="O309" s="71"/>
      <c r="P309" s="198">
        <f>O309*H309</f>
        <v>0</v>
      </c>
      <c r="Q309" s="198">
        <v>0</v>
      </c>
      <c r="R309" s="198">
        <f>Q309*H309</f>
        <v>0</v>
      </c>
      <c r="S309" s="198">
        <v>0</v>
      </c>
      <c r="T309" s="199">
        <f>S309*H309</f>
        <v>0</v>
      </c>
      <c r="U309" s="34"/>
      <c r="V309" s="34"/>
      <c r="W309" s="34"/>
      <c r="X309" s="34"/>
      <c r="Y309" s="34"/>
      <c r="Z309" s="34"/>
      <c r="AA309" s="34"/>
      <c r="AB309" s="34"/>
      <c r="AC309" s="34"/>
      <c r="AD309" s="34"/>
      <c r="AE309" s="34"/>
      <c r="AR309" s="200" t="s">
        <v>570</v>
      </c>
      <c r="AT309" s="200" t="s">
        <v>218</v>
      </c>
      <c r="AU309" s="200" t="s">
        <v>85</v>
      </c>
      <c r="AY309" s="17" t="s">
        <v>145</v>
      </c>
      <c r="BE309" s="201">
        <f>IF(N309="základní",J309,0)</f>
        <v>0</v>
      </c>
      <c r="BF309" s="201">
        <f>IF(N309="snížená",J309,0)</f>
        <v>0</v>
      </c>
      <c r="BG309" s="201">
        <f>IF(N309="zákl. přenesená",J309,0)</f>
        <v>0</v>
      </c>
      <c r="BH309" s="201">
        <f>IF(N309="sníž. přenesená",J309,0)</f>
        <v>0</v>
      </c>
      <c r="BI309" s="201">
        <f>IF(N309="nulová",J309,0)</f>
        <v>0</v>
      </c>
      <c r="BJ309" s="17" t="s">
        <v>83</v>
      </c>
      <c r="BK309" s="201">
        <f>ROUND(I309*H309,2)</f>
        <v>0</v>
      </c>
      <c r="BL309" s="17" t="s">
        <v>570</v>
      </c>
      <c r="BM309" s="200" t="s">
        <v>1471</v>
      </c>
    </row>
    <row r="310" spans="1:65" s="13" customFormat="1">
      <c r="B310" s="208"/>
      <c r="C310" s="209"/>
      <c r="D310" s="210" t="s">
        <v>191</v>
      </c>
      <c r="E310" s="211" t="s">
        <v>1</v>
      </c>
      <c r="F310" s="212" t="s">
        <v>1237</v>
      </c>
      <c r="G310" s="209"/>
      <c r="H310" s="211" t="s">
        <v>1</v>
      </c>
      <c r="I310" s="213"/>
      <c r="J310" s="209"/>
      <c r="K310" s="209"/>
      <c r="L310" s="214"/>
      <c r="M310" s="215"/>
      <c r="N310" s="216"/>
      <c r="O310" s="216"/>
      <c r="P310" s="216"/>
      <c r="Q310" s="216"/>
      <c r="R310" s="216"/>
      <c r="S310" s="216"/>
      <c r="T310" s="217"/>
      <c r="AT310" s="218" t="s">
        <v>191</v>
      </c>
      <c r="AU310" s="218" t="s">
        <v>85</v>
      </c>
      <c r="AV310" s="13" t="s">
        <v>83</v>
      </c>
      <c r="AW310" s="13" t="s">
        <v>32</v>
      </c>
      <c r="AX310" s="13" t="s">
        <v>75</v>
      </c>
      <c r="AY310" s="218" t="s">
        <v>145</v>
      </c>
    </row>
    <row r="311" spans="1:65" s="14" customFormat="1">
      <c r="B311" s="219"/>
      <c r="C311" s="220"/>
      <c r="D311" s="210" t="s">
        <v>191</v>
      </c>
      <c r="E311" s="221" t="s">
        <v>1</v>
      </c>
      <c r="F311" s="222" t="s">
        <v>1228</v>
      </c>
      <c r="G311" s="220"/>
      <c r="H311" s="223">
        <v>83</v>
      </c>
      <c r="I311" s="224"/>
      <c r="J311" s="220"/>
      <c r="K311" s="220"/>
      <c r="L311" s="225"/>
      <c r="M311" s="226"/>
      <c r="N311" s="227"/>
      <c r="O311" s="227"/>
      <c r="P311" s="227"/>
      <c r="Q311" s="227"/>
      <c r="R311" s="227"/>
      <c r="S311" s="227"/>
      <c r="T311" s="228"/>
      <c r="AT311" s="229" t="s">
        <v>191</v>
      </c>
      <c r="AU311" s="229" t="s">
        <v>85</v>
      </c>
      <c r="AV311" s="14" t="s">
        <v>85</v>
      </c>
      <c r="AW311" s="14" t="s">
        <v>32</v>
      </c>
      <c r="AX311" s="14" t="s">
        <v>83</v>
      </c>
      <c r="AY311" s="229" t="s">
        <v>145</v>
      </c>
    </row>
    <row r="312" spans="1:65" s="2" customFormat="1" ht="24.2" customHeight="1">
      <c r="A312" s="34"/>
      <c r="B312" s="35"/>
      <c r="C312" s="241" t="s">
        <v>717</v>
      </c>
      <c r="D312" s="241" t="s">
        <v>218</v>
      </c>
      <c r="E312" s="242" t="s">
        <v>1472</v>
      </c>
      <c r="F312" s="243" t="s">
        <v>1473</v>
      </c>
      <c r="G312" s="244" t="s">
        <v>173</v>
      </c>
      <c r="H312" s="245">
        <v>22</v>
      </c>
      <c r="I312" s="246"/>
      <c r="J312" s="247">
        <f>ROUND(I312*H312,2)</f>
        <v>0</v>
      </c>
      <c r="K312" s="248"/>
      <c r="L312" s="39"/>
      <c r="M312" s="249" t="s">
        <v>1</v>
      </c>
      <c r="N312" s="250" t="s">
        <v>40</v>
      </c>
      <c r="O312" s="71"/>
      <c r="P312" s="198">
        <f>O312*H312</f>
        <v>0</v>
      </c>
      <c r="Q312" s="198">
        <v>0</v>
      </c>
      <c r="R312" s="198">
        <f>Q312*H312</f>
        <v>0</v>
      </c>
      <c r="S312" s="198">
        <v>0</v>
      </c>
      <c r="T312" s="199">
        <f>S312*H312</f>
        <v>0</v>
      </c>
      <c r="U312" s="34"/>
      <c r="V312" s="34"/>
      <c r="W312" s="34"/>
      <c r="X312" s="34"/>
      <c r="Y312" s="34"/>
      <c r="Z312" s="34"/>
      <c r="AA312" s="34"/>
      <c r="AB312" s="34"/>
      <c r="AC312" s="34"/>
      <c r="AD312" s="34"/>
      <c r="AE312" s="34"/>
      <c r="AR312" s="200" t="s">
        <v>570</v>
      </c>
      <c r="AT312" s="200" t="s">
        <v>218</v>
      </c>
      <c r="AU312" s="200" t="s">
        <v>85</v>
      </c>
      <c r="AY312" s="17" t="s">
        <v>145</v>
      </c>
      <c r="BE312" s="201">
        <f>IF(N312="základní",J312,0)</f>
        <v>0</v>
      </c>
      <c r="BF312" s="201">
        <f>IF(N312="snížená",J312,0)</f>
        <v>0</v>
      </c>
      <c r="BG312" s="201">
        <f>IF(N312="zákl. přenesená",J312,0)</f>
        <v>0</v>
      </c>
      <c r="BH312" s="201">
        <f>IF(N312="sníž. přenesená",J312,0)</f>
        <v>0</v>
      </c>
      <c r="BI312" s="201">
        <f>IF(N312="nulová",J312,0)</f>
        <v>0</v>
      </c>
      <c r="BJ312" s="17" t="s">
        <v>83</v>
      </c>
      <c r="BK312" s="201">
        <f>ROUND(I312*H312,2)</f>
        <v>0</v>
      </c>
      <c r="BL312" s="17" t="s">
        <v>570</v>
      </c>
      <c r="BM312" s="200" t="s">
        <v>1474</v>
      </c>
    </row>
    <row r="313" spans="1:65" s="13" customFormat="1">
      <c r="B313" s="208"/>
      <c r="C313" s="209"/>
      <c r="D313" s="210" t="s">
        <v>191</v>
      </c>
      <c r="E313" s="211" t="s">
        <v>1</v>
      </c>
      <c r="F313" s="212" t="s">
        <v>1237</v>
      </c>
      <c r="G313" s="209"/>
      <c r="H313" s="211" t="s">
        <v>1</v>
      </c>
      <c r="I313" s="213"/>
      <c r="J313" s="209"/>
      <c r="K313" s="209"/>
      <c r="L313" s="214"/>
      <c r="M313" s="215"/>
      <c r="N313" s="216"/>
      <c r="O313" s="216"/>
      <c r="P313" s="216"/>
      <c r="Q313" s="216"/>
      <c r="R313" s="216"/>
      <c r="S313" s="216"/>
      <c r="T313" s="217"/>
      <c r="AT313" s="218" t="s">
        <v>191</v>
      </c>
      <c r="AU313" s="218" t="s">
        <v>85</v>
      </c>
      <c r="AV313" s="13" t="s">
        <v>83</v>
      </c>
      <c r="AW313" s="13" t="s">
        <v>32</v>
      </c>
      <c r="AX313" s="13" t="s">
        <v>75</v>
      </c>
      <c r="AY313" s="218" t="s">
        <v>145</v>
      </c>
    </row>
    <row r="314" spans="1:65" s="14" customFormat="1">
      <c r="B314" s="219"/>
      <c r="C314" s="220"/>
      <c r="D314" s="210" t="s">
        <v>191</v>
      </c>
      <c r="E314" s="221" t="s">
        <v>1</v>
      </c>
      <c r="F314" s="222" t="s">
        <v>1227</v>
      </c>
      <c r="G314" s="220"/>
      <c r="H314" s="223">
        <v>22</v>
      </c>
      <c r="I314" s="224"/>
      <c r="J314" s="220"/>
      <c r="K314" s="220"/>
      <c r="L314" s="225"/>
      <c r="M314" s="226"/>
      <c r="N314" s="227"/>
      <c r="O314" s="227"/>
      <c r="P314" s="227"/>
      <c r="Q314" s="227"/>
      <c r="R314" s="227"/>
      <c r="S314" s="227"/>
      <c r="T314" s="228"/>
      <c r="AT314" s="229" t="s">
        <v>191</v>
      </c>
      <c r="AU314" s="229" t="s">
        <v>85</v>
      </c>
      <c r="AV314" s="14" t="s">
        <v>85</v>
      </c>
      <c r="AW314" s="14" t="s">
        <v>32</v>
      </c>
      <c r="AX314" s="14" t="s">
        <v>83</v>
      </c>
      <c r="AY314" s="229" t="s">
        <v>145</v>
      </c>
    </row>
    <row r="315" spans="1:65" s="2" customFormat="1" ht="14.45" customHeight="1">
      <c r="A315" s="34"/>
      <c r="B315" s="35"/>
      <c r="C315" s="187" t="s">
        <v>722</v>
      </c>
      <c r="D315" s="187" t="s">
        <v>147</v>
      </c>
      <c r="E315" s="188" t="s">
        <v>1475</v>
      </c>
      <c r="F315" s="189" t="s">
        <v>1476</v>
      </c>
      <c r="G315" s="190" t="s">
        <v>173</v>
      </c>
      <c r="H315" s="191">
        <v>23.1</v>
      </c>
      <c r="I315" s="192"/>
      <c r="J315" s="193">
        <f>ROUND(I315*H315,2)</f>
        <v>0</v>
      </c>
      <c r="K315" s="194"/>
      <c r="L315" s="195"/>
      <c r="M315" s="196" t="s">
        <v>1</v>
      </c>
      <c r="N315" s="197" t="s">
        <v>40</v>
      </c>
      <c r="O315" s="71"/>
      <c r="P315" s="198">
        <f>O315*H315</f>
        <v>0</v>
      </c>
      <c r="Q315" s="198">
        <v>1.6000000000000001E-4</v>
      </c>
      <c r="R315" s="198">
        <f>Q315*H315</f>
        <v>3.6960000000000005E-3</v>
      </c>
      <c r="S315" s="198">
        <v>0</v>
      </c>
      <c r="T315" s="199">
        <f>S315*H315</f>
        <v>0</v>
      </c>
      <c r="U315" s="34"/>
      <c r="V315" s="34"/>
      <c r="W315" s="34"/>
      <c r="X315" s="34"/>
      <c r="Y315" s="34"/>
      <c r="Z315" s="34"/>
      <c r="AA315" s="34"/>
      <c r="AB315" s="34"/>
      <c r="AC315" s="34"/>
      <c r="AD315" s="34"/>
      <c r="AE315" s="34"/>
      <c r="AR315" s="200" t="s">
        <v>1454</v>
      </c>
      <c r="AT315" s="200" t="s">
        <v>147</v>
      </c>
      <c r="AU315" s="200" t="s">
        <v>85</v>
      </c>
      <c r="AY315" s="17" t="s">
        <v>145</v>
      </c>
      <c r="BE315" s="201">
        <f>IF(N315="základní",J315,0)</f>
        <v>0</v>
      </c>
      <c r="BF315" s="201">
        <f>IF(N315="snížená",J315,0)</f>
        <v>0</v>
      </c>
      <c r="BG315" s="201">
        <f>IF(N315="zákl. přenesená",J315,0)</f>
        <v>0</v>
      </c>
      <c r="BH315" s="201">
        <f>IF(N315="sníž. přenesená",J315,0)</f>
        <v>0</v>
      </c>
      <c r="BI315" s="201">
        <f>IF(N315="nulová",J315,0)</f>
        <v>0</v>
      </c>
      <c r="BJ315" s="17" t="s">
        <v>83</v>
      </c>
      <c r="BK315" s="201">
        <f>ROUND(I315*H315,2)</f>
        <v>0</v>
      </c>
      <c r="BL315" s="17" t="s">
        <v>570</v>
      </c>
      <c r="BM315" s="200" t="s">
        <v>1477</v>
      </c>
    </row>
    <row r="316" spans="1:65" s="13" customFormat="1">
      <c r="B316" s="208"/>
      <c r="C316" s="209"/>
      <c r="D316" s="210" t="s">
        <v>191</v>
      </c>
      <c r="E316" s="211" t="s">
        <v>1</v>
      </c>
      <c r="F316" s="212" t="s">
        <v>701</v>
      </c>
      <c r="G316" s="209"/>
      <c r="H316" s="211" t="s">
        <v>1</v>
      </c>
      <c r="I316" s="213"/>
      <c r="J316" s="209"/>
      <c r="K316" s="209"/>
      <c r="L316" s="214"/>
      <c r="M316" s="215"/>
      <c r="N316" s="216"/>
      <c r="O316" s="216"/>
      <c r="P316" s="216"/>
      <c r="Q316" s="216"/>
      <c r="R316" s="216"/>
      <c r="S316" s="216"/>
      <c r="T316" s="217"/>
      <c r="AT316" s="218" t="s">
        <v>191</v>
      </c>
      <c r="AU316" s="218" t="s">
        <v>85</v>
      </c>
      <c r="AV316" s="13" t="s">
        <v>83</v>
      </c>
      <c r="AW316" s="13" t="s">
        <v>32</v>
      </c>
      <c r="AX316" s="13" t="s">
        <v>75</v>
      </c>
      <c r="AY316" s="218" t="s">
        <v>145</v>
      </c>
    </row>
    <row r="317" spans="1:65" s="14" customFormat="1">
      <c r="B317" s="219"/>
      <c r="C317" s="220"/>
      <c r="D317" s="210" t="s">
        <v>191</v>
      </c>
      <c r="E317" s="221" t="s">
        <v>1227</v>
      </c>
      <c r="F317" s="222" t="s">
        <v>376</v>
      </c>
      <c r="G317" s="220"/>
      <c r="H317" s="223">
        <v>22</v>
      </c>
      <c r="I317" s="224"/>
      <c r="J317" s="220"/>
      <c r="K317" s="220"/>
      <c r="L317" s="225"/>
      <c r="M317" s="226"/>
      <c r="N317" s="227"/>
      <c r="O317" s="227"/>
      <c r="P317" s="227"/>
      <c r="Q317" s="227"/>
      <c r="R317" s="227"/>
      <c r="S317" s="227"/>
      <c r="T317" s="228"/>
      <c r="AT317" s="229" t="s">
        <v>191</v>
      </c>
      <c r="AU317" s="229" t="s">
        <v>85</v>
      </c>
      <c r="AV317" s="14" t="s">
        <v>85</v>
      </c>
      <c r="AW317" s="14" t="s">
        <v>32</v>
      </c>
      <c r="AX317" s="14" t="s">
        <v>83</v>
      </c>
      <c r="AY317" s="229" t="s">
        <v>145</v>
      </c>
    </row>
    <row r="318" spans="1:65" s="14" customFormat="1">
      <c r="B318" s="219"/>
      <c r="C318" s="220"/>
      <c r="D318" s="210" t="s">
        <v>191</v>
      </c>
      <c r="E318" s="220"/>
      <c r="F318" s="222" t="s">
        <v>1478</v>
      </c>
      <c r="G318" s="220"/>
      <c r="H318" s="223">
        <v>23.1</v>
      </c>
      <c r="I318" s="224"/>
      <c r="J318" s="220"/>
      <c r="K318" s="220"/>
      <c r="L318" s="225"/>
      <c r="M318" s="226"/>
      <c r="N318" s="227"/>
      <c r="O318" s="227"/>
      <c r="P318" s="227"/>
      <c r="Q318" s="227"/>
      <c r="R318" s="227"/>
      <c r="S318" s="227"/>
      <c r="T318" s="228"/>
      <c r="AT318" s="229" t="s">
        <v>191</v>
      </c>
      <c r="AU318" s="229" t="s">
        <v>85</v>
      </c>
      <c r="AV318" s="14" t="s">
        <v>85</v>
      </c>
      <c r="AW318" s="14" t="s">
        <v>4</v>
      </c>
      <c r="AX318" s="14" t="s">
        <v>83</v>
      </c>
      <c r="AY318" s="229" t="s">
        <v>145</v>
      </c>
    </row>
    <row r="319" spans="1:65" s="2" customFormat="1" ht="14.45" customHeight="1">
      <c r="A319" s="34"/>
      <c r="B319" s="35"/>
      <c r="C319" s="187" t="s">
        <v>727</v>
      </c>
      <c r="D319" s="187" t="s">
        <v>147</v>
      </c>
      <c r="E319" s="188" t="s">
        <v>1479</v>
      </c>
      <c r="F319" s="189" t="s">
        <v>1480</v>
      </c>
      <c r="G319" s="190" t="s">
        <v>173</v>
      </c>
      <c r="H319" s="191">
        <v>87.15</v>
      </c>
      <c r="I319" s="192"/>
      <c r="J319" s="193">
        <f>ROUND(I319*H319,2)</f>
        <v>0</v>
      </c>
      <c r="K319" s="194"/>
      <c r="L319" s="195"/>
      <c r="M319" s="196" t="s">
        <v>1</v>
      </c>
      <c r="N319" s="197" t="s">
        <v>40</v>
      </c>
      <c r="O319" s="71"/>
      <c r="P319" s="198">
        <f>O319*H319</f>
        <v>0</v>
      </c>
      <c r="Q319" s="198">
        <v>1.7000000000000001E-4</v>
      </c>
      <c r="R319" s="198">
        <f>Q319*H319</f>
        <v>1.4815500000000002E-2</v>
      </c>
      <c r="S319" s="198">
        <v>0</v>
      </c>
      <c r="T319" s="199">
        <f>S319*H319</f>
        <v>0</v>
      </c>
      <c r="U319" s="34"/>
      <c r="V319" s="34"/>
      <c r="W319" s="34"/>
      <c r="X319" s="34"/>
      <c r="Y319" s="34"/>
      <c r="Z319" s="34"/>
      <c r="AA319" s="34"/>
      <c r="AB319" s="34"/>
      <c r="AC319" s="34"/>
      <c r="AD319" s="34"/>
      <c r="AE319" s="34"/>
      <c r="AR319" s="200" t="s">
        <v>884</v>
      </c>
      <c r="AT319" s="200" t="s">
        <v>147</v>
      </c>
      <c r="AU319" s="200" t="s">
        <v>85</v>
      </c>
      <c r="AY319" s="17" t="s">
        <v>145</v>
      </c>
      <c r="BE319" s="201">
        <f>IF(N319="základní",J319,0)</f>
        <v>0</v>
      </c>
      <c r="BF319" s="201">
        <f>IF(N319="snížená",J319,0)</f>
        <v>0</v>
      </c>
      <c r="BG319" s="201">
        <f>IF(N319="zákl. přenesená",J319,0)</f>
        <v>0</v>
      </c>
      <c r="BH319" s="201">
        <f>IF(N319="sníž. přenesená",J319,0)</f>
        <v>0</v>
      </c>
      <c r="BI319" s="201">
        <f>IF(N319="nulová",J319,0)</f>
        <v>0</v>
      </c>
      <c r="BJ319" s="17" t="s">
        <v>83</v>
      </c>
      <c r="BK319" s="201">
        <f>ROUND(I319*H319,2)</f>
        <v>0</v>
      </c>
      <c r="BL319" s="17" t="s">
        <v>884</v>
      </c>
      <c r="BM319" s="200" t="s">
        <v>1481</v>
      </c>
    </row>
    <row r="320" spans="1:65" s="13" customFormat="1">
      <c r="B320" s="208"/>
      <c r="C320" s="209"/>
      <c r="D320" s="210" t="s">
        <v>191</v>
      </c>
      <c r="E320" s="211" t="s">
        <v>1</v>
      </c>
      <c r="F320" s="212" t="s">
        <v>701</v>
      </c>
      <c r="G320" s="209"/>
      <c r="H320" s="211" t="s">
        <v>1</v>
      </c>
      <c r="I320" s="213"/>
      <c r="J320" s="209"/>
      <c r="K320" s="209"/>
      <c r="L320" s="214"/>
      <c r="M320" s="215"/>
      <c r="N320" s="216"/>
      <c r="O320" s="216"/>
      <c r="P320" s="216"/>
      <c r="Q320" s="216"/>
      <c r="R320" s="216"/>
      <c r="S320" s="216"/>
      <c r="T320" s="217"/>
      <c r="AT320" s="218" t="s">
        <v>191</v>
      </c>
      <c r="AU320" s="218" t="s">
        <v>85</v>
      </c>
      <c r="AV320" s="13" t="s">
        <v>83</v>
      </c>
      <c r="AW320" s="13" t="s">
        <v>32</v>
      </c>
      <c r="AX320" s="13" t="s">
        <v>75</v>
      </c>
      <c r="AY320" s="218" t="s">
        <v>145</v>
      </c>
    </row>
    <row r="321" spans="1:65" s="14" customFormat="1">
      <c r="B321" s="219"/>
      <c r="C321" s="220"/>
      <c r="D321" s="210" t="s">
        <v>191</v>
      </c>
      <c r="E321" s="221" t="s">
        <v>1228</v>
      </c>
      <c r="F321" s="222" t="s">
        <v>674</v>
      </c>
      <c r="G321" s="220"/>
      <c r="H321" s="223">
        <v>83</v>
      </c>
      <c r="I321" s="224"/>
      <c r="J321" s="220"/>
      <c r="K321" s="220"/>
      <c r="L321" s="225"/>
      <c r="M321" s="226"/>
      <c r="N321" s="227"/>
      <c r="O321" s="227"/>
      <c r="P321" s="227"/>
      <c r="Q321" s="227"/>
      <c r="R321" s="227"/>
      <c r="S321" s="227"/>
      <c r="T321" s="228"/>
      <c r="AT321" s="229" t="s">
        <v>191</v>
      </c>
      <c r="AU321" s="229" t="s">
        <v>85</v>
      </c>
      <c r="AV321" s="14" t="s">
        <v>85</v>
      </c>
      <c r="AW321" s="14" t="s">
        <v>32</v>
      </c>
      <c r="AX321" s="14" t="s">
        <v>83</v>
      </c>
      <c r="AY321" s="229" t="s">
        <v>145</v>
      </c>
    </row>
    <row r="322" spans="1:65" s="14" customFormat="1">
      <c r="B322" s="219"/>
      <c r="C322" s="220"/>
      <c r="D322" s="210" t="s">
        <v>191</v>
      </c>
      <c r="E322" s="220"/>
      <c r="F322" s="222" t="s">
        <v>1482</v>
      </c>
      <c r="G322" s="220"/>
      <c r="H322" s="223">
        <v>87.15</v>
      </c>
      <c r="I322" s="224"/>
      <c r="J322" s="220"/>
      <c r="K322" s="220"/>
      <c r="L322" s="225"/>
      <c r="M322" s="226"/>
      <c r="N322" s="227"/>
      <c r="O322" s="227"/>
      <c r="P322" s="227"/>
      <c r="Q322" s="227"/>
      <c r="R322" s="227"/>
      <c r="S322" s="227"/>
      <c r="T322" s="228"/>
      <c r="AT322" s="229" t="s">
        <v>191</v>
      </c>
      <c r="AU322" s="229" t="s">
        <v>85</v>
      </c>
      <c r="AV322" s="14" t="s">
        <v>85</v>
      </c>
      <c r="AW322" s="14" t="s">
        <v>4</v>
      </c>
      <c r="AX322" s="14" t="s">
        <v>83</v>
      </c>
      <c r="AY322" s="229" t="s">
        <v>145</v>
      </c>
    </row>
    <row r="323" spans="1:65" s="12" customFormat="1" ht="22.9" customHeight="1">
      <c r="B323" s="171"/>
      <c r="C323" s="172"/>
      <c r="D323" s="173" t="s">
        <v>74</v>
      </c>
      <c r="E323" s="185" t="s">
        <v>1035</v>
      </c>
      <c r="F323" s="185" t="s">
        <v>1036</v>
      </c>
      <c r="G323" s="172"/>
      <c r="H323" s="172"/>
      <c r="I323" s="175"/>
      <c r="J323" s="186">
        <f>BK323</f>
        <v>0</v>
      </c>
      <c r="K323" s="172"/>
      <c r="L323" s="177"/>
      <c r="M323" s="178"/>
      <c r="N323" s="179"/>
      <c r="O323" s="179"/>
      <c r="P323" s="180">
        <f>SUM(P324:P329)</f>
        <v>0</v>
      </c>
      <c r="Q323" s="179"/>
      <c r="R323" s="180">
        <f>SUM(R324:R329)</f>
        <v>4.7407499999999998E-2</v>
      </c>
      <c r="S323" s="179"/>
      <c r="T323" s="181">
        <f>SUM(T324:T329)</f>
        <v>0</v>
      </c>
      <c r="AR323" s="182" t="s">
        <v>155</v>
      </c>
      <c r="AT323" s="183" t="s">
        <v>74</v>
      </c>
      <c r="AU323" s="183" t="s">
        <v>83</v>
      </c>
      <c r="AY323" s="182" t="s">
        <v>145</v>
      </c>
      <c r="BK323" s="184">
        <f>SUM(BK324:BK329)</f>
        <v>0</v>
      </c>
    </row>
    <row r="324" spans="1:65" s="2" customFormat="1" ht="24.2" customHeight="1">
      <c r="A324" s="34"/>
      <c r="B324" s="35"/>
      <c r="C324" s="241" t="s">
        <v>733</v>
      </c>
      <c r="D324" s="241" t="s">
        <v>218</v>
      </c>
      <c r="E324" s="242" t="s">
        <v>1483</v>
      </c>
      <c r="F324" s="243" t="s">
        <v>1484</v>
      </c>
      <c r="G324" s="244" t="s">
        <v>173</v>
      </c>
      <c r="H324" s="245">
        <v>105</v>
      </c>
      <c r="I324" s="246"/>
      <c r="J324" s="247">
        <f>ROUND(I324*H324,2)</f>
        <v>0</v>
      </c>
      <c r="K324" s="248"/>
      <c r="L324" s="39"/>
      <c r="M324" s="249" t="s">
        <v>1</v>
      </c>
      <c r="N324" s="250" t="s">
        <v>40</v>
      </c>
      <c r="O324" s="71"/>
      <c r="P324" s="198">
        <f>O324*H324</f>
        <v>0</v>
      </c>
      <c r="Q324" s="198">
        <v>0</v>
      </c>
      <c r="R324" s="198">
        <f>Q324*H324</f>
        <v>0</v>
      </c>
      <c r="S324" s="198">
        <v>0</v>
      </c>
      <c r="T324" s="199">
        <f>S324*H324</f>
        <v>0</v>
      </c>
      <c r="U324" s="34"/>
      <c r="V324" s="34"/>
      <c r="W324" s="34"/>
      <c r="X324" s="34"/>
      <c r="Y324" s="34"/>
      <c r="Z324" s="34"/>
      <c r="AA324" s="34"/>
      <c r="AB324" s="34"/>
      <c r="AC324" s="34"/>
      <c r="AD324" s="34"/>
      <c r="AE324" s="34"/>
      <c r="AR324" s="200" t="s">
        <v>570</v>
      </c>
      <c r="AT324" s="200" t="s">
        <v>218</v>
      </c>
      <c r="AU324" s="200" t="s">
        <v>85</v>
      </c>
      <c r="AY324" s="17" t="s">
        <v>145</v>
      </c>
      <c r="BE324" s="201">
        <f>IF(N324="základní",J324,0)</f>
        <v>0</v>
      </c>
      <c r="BF324" s="201">
        <f>IF(N324="snížená",J324,0)</f>
        <v>0</v>
      </c>
      <c r="BG324" s="201">
        <f>IF(N324="zákl. přenesená",J324,0)</f>
        <v>0</v>
      </c>
      <c r="BH324" s="201">
        <f>IF(N324="sníž. přenesená",J324,0)</f>
        <v>0</v>
      </c>
      <c r="BI324" s="201">
        <f>IF(N324="nulová",J324,0)</f>
        <v>0</v>
      </c>
      <c r="BJ324" s="17" t="s">
        <v>83</v>
      </c>
      <c r="BK324" s="201">
        <f>ROUND(I324*H324,2)</f>
        <v>0</v>
      </c>
      <c r="BL324" s="17" t="s">
        <v>570</v>
      </c>
      <c r="BM324" s="200" t="s">
        <v>1485</v>
      </c>
    </row>
    <row r="325" spans="1:65" s="14" customFormat="1">
      <c r="B325" s="219"/>
      <c r="C325" s="220"/>
      <c r="D325" s="210" t="s">
        <v>191</v>
      </c>
      <c r="E325" s="221" t="s">
        <v>1</v>
      </c>
      <c r="F325" s="222" t="s">
        <v>1229</v>
      </c>
      <c r="G325" s="220"/>
      <c r="H325" s="223">
        <v>105</v>
      </c>
      <c r="I325" s="224"/>
      <c r="J325" s="220"/>
      <c r="K325" s="220"/>
      <c r="L325" s="225"/>
      <c r="M325" s="226"/>
      <c r="N325" s="227"/>
      <c r="O325" s="227"/>
      <c r="P325" s="227"/>
      <c r="Q325" s="227"/>
      <c r="R325" s="227"/>
      <c r="S325" s="227"/>
      <c r="T325" s="228"/>
      <c r="AT325" s="229" t="s">
        <v>191</v>
      </c>
      <c r="AU325" s="229" t="s">
        <v>85</v>
      </c>
      <c r="AV325" s="14" t="s">
        <v>85</v>
      </c>
      <c r="AW325" s="14" t="s">
        <v>32</v>
      </c>
      <c r="AX325" s="14" t="s">
        <v>83</v>
      </c>
      <c r="AY325" s="229" t="s">
        <v>145</v>
      </c>
    </row>
    <row r="326" spans="1:65" s="2" customFormat="1" ht="14.45" customHeight="1">
      <c r="A326" s="34"/>
      <c r="B326" s="35"/>
      <c r="C326" s="187" t="s">
        <v>738</v>
      </c>
      <c r="D326" s="187" t="s">
        <v>147</v>
      </c>
      <c r="E326" s="188" t="s">
        <v>1486</v>
      </c>
      <c r="F326" s="189" t="s">
        <v>1487</v>
      </c>
      <c r="G326" s="190" t="s">
        <v>173</v>
      </c>
      <c r="H326" s="191">
        <v>110.25</v>
      </c>
      <c r="I326" s="192"/>
      <c r="J326" s="193">
        <f>ROUND(I326*H326,2)</f>
        <v>0</v>
      </c>
      <c r="K326" s="194"/>
      <c r="L326" s="195"/>
      <c r="M326" s="196" t="s">
        <v>1</v>
      </c>
      <c r="N326" s="197" t="s">
        <v>40</v>
      </c>
      <c r="O326" s="71"/>
      <c r="P326" s="198">
        <f>O326*H326</f>
        <v>0</v>
      </c>
      <c r="Q326" s="198">
        <v>4.2999999999999999E-4</v>
      </c>
      <c r="R326" s="198">
        <f>Q326*H326</f>
        <v>4.7407499999999998E-2</v>
      </c>
      <c r="S326" s="198">
        <v>0</v>
      </c>
      <c r="T326" s="199">
        <f>S326*H326</f>
        <v>0</v>
      </c>
      <c r="U326" s="34"/>
      <c r="V326" s="34"/>
      <c r="W326" s="34"/>
      <c r="X326" s="34"/>
      <c r="Y326" s="34"/>
      <c r="Z326" s="34"/>
      <c r="AA326" s="34"/>
      <c r="AB326" s="34"/>
      <c r="AC326" s="34"/>
      <c r="AD326" s="34"/>
      <c r="AE326" s="34"/>
      <c r="AR326" s="200" t="s">
        <v>884</v>
      </c>
      <c r="AT326" s="200" t="s">
        <v>147</v>
      </c>
      <c r="AU326" s="200" t="s">
        <v>85</v>
      </c>
      <c r="AY326" s="17" t="s">
        <v>145</v>
      </c>
      <c r="BE326" s="201">
        <f>IF(N326="základní",J326,0)</f>
        <v>0</v>
      </c>
      <c r="BF326" s="201">
        <f>IF(N326="snížená",J326,0)</f>
        <v>0</v>
      </c>
      <c r="BG326" s="201">
        <f>IF(N326="zákl. přenesená",J326,0)</f>
        <v>0</v>
      </c>
      <c r="BH326" s="201">
        <f>IF(N326="sníž. přenesená",J326,0)</f>
        <v>0</v>
      </c>
      <c r="BI326" s="201">
        <f>IF(N326="nulová",J326,0)</f>
        <v>0</v>
      </c>
      <c r="BJ326" s="17" t="s">
        <v>83</v>
      </c>
      <c r="BK326" s="201">
        <f>ROUND(I326*H326,2)</f>
        <v>0</v>
      </c>
      <c r="BL326" s="17" t="s">
        <v>884</v>
      </c>
      <c r="BM326" s="200" t="s">
        <v>1488</v>
      </c>
    </row>
    <row r="327" spans="1:65" s="13" customFormat="1">
      <c r="B327" s="208"/>
      <c r="C327" s="209"/>
      <c r="D327" s="210" t="s">
        <v>191</v>
      </c>
      <c r="E327" s="211" t="s">
        <v>1</v>
      </c>
      <c r="F327" s="212" t="s">
        <v>701</v>
      </c>
      <c r="G327" s="209"/>
      <c r="H327" s="211" t="s">
        <v>1</v>
      </c>
      <c r="I327" s="213"/>
      <c r="J327" s="209"/>
      <c r="K327" s="209"/>
      <c r="L327" s="214"/>
      <c r="M327" s="215"/>
      <c r="N327" s="216"/>
      <c r="O327" s="216"/>
      <c r="P327" s="216"/>
      <c r="Q327" s="216"/>
      <c r="R327" s="216"/>
      <c r="S327" s="216"/>
      <c r="T327" s="217"/>
      <c r="AT327" s="218" t="s">
        <v>191</v>
      </c>
      <c r="AU327" s="218" t="s">
        <v>85</v>
      </c>
      <c r="AV327" s="13" t="s">
        <v>83</v>
      </c>
      <c r="AW327" s="13" t="s">
        <v>32</v>
      </c>
      <c r="AX327" s="13" t="s">
        <v>75</v>
      </c>
      <c r="AY327" s="218" t="s">
        <v>145</v>
      </c>
    </row>
    <row r="328" spans="1:65" s="14" customFormat="1">
      <c r="B328" s="219"/>
      <c r="C328" s="220"/>
      <c r="D328" s="210" t="s">
        <v>191</v>
      </c>
      <c r="E328" s="221" t="s">
        <v>1229</v>
      </c>
      <c r="F328" s="222" t="s">
        <v>1489</v>
      </c>
      <c r="G328" s="220"/>
      <c r="H328" s="223">
        <v>105</v>
      </c>
      <c r="I328" s="224"/>
      <c r="J328" s="220"/>
      <c r="K328" s="220"/>
      <c r="L328" s="225"/>
      <c r="M328" s="226"/>
      <c r="N328" s="227"/>
      <c r="O328" s="227"/>
      <c r="P328" s="227"/>
      <c r="Q328" s="227"/>
      <c r="R328" s="227"/>
      <c r="S328" s="227"/>
      <c r="T328" s="228"/>
      <c r="AT328" s="229" t="s">
        <v>191</v>
      </c>
      <c r="AU328" s="229" t="s">
        <v>85</v>
      </c>
      <c r="AV328" s="14" t="s">
        <v>85</v>
      </c>
      <c r="AW328" s="14" t="s">
        <v>32</v>
      </c>
      <c r="AX328" s="14" t="s">
        <v>83</v>
      </c>
      <c r="AY328" s="229" t="s">
        <v>145</v>
      </c>
    </row>
    <row r="329" spans="1:65" s="14" customFormat="1">
      <c r="B329" s="219"/>
      <c r="C329" s="220"/>
      <c r="D329" s="210" t="s">
        <v>191</v>
      </c>
      <c r="E329" s="220"/>
      <c r="F329" s="222" t="s">
        <v>1490</v>
      </c>
      <c r="G329" s="220"/>
      <c r="H329" s="223">
        <v>110.25</v>
      </c>
      <c r="I329" s="224"/>
      <c r="J329" s="220"/>
      <c r="K329" s="220"/>
      <c r="L329" s="225"/>
      <c r="M329" s="253"/>
      <c r="N329" s="254"/>
      <c r="O329" s="254"/>
      <c r="P329" s="254"/>
      <c r="Q329" s="254"/>
      <c r="R329" s="254"/>
      <c r="S329" s="254"/>
      <c r="T329" s="255"/>
      <c r="AT329" s="229" t="s">
        <v>191</v>
      </c>
      <c r="AU329" s="229" t="s">
        <v>85</v>
      </c>
      <c r="AV329" s="14" t="s">
        <v>85</v>
      </c>
      <c r="AW329" s="14" t="s">
        <v>4</v>
      </c>
      <c r="AX329" s="14" t="s">
        <v>83</v>
      </c>
      <c r="AY329" s="229" t="s">
        <v>145</v>
      </c>
    </row>
    <row r="330" spans="1:65" s="2" customFormat="1" ht="6.95" customHeight="1">
      <c r="A330" s="34"/>
      <c r="B330" s="54"/>
      <c r="C330" s="55"/>
      <c r="D330" s="55"/>
      <c r="E330" s="55"/>
      <c r="F330" s="55"/>
      <c r="G330" s="55"/>
      <c r="H330" s="55"/>
      <c r="I330" s="55"/>
      <c r="J330" s="55"/>
      <c r="K330" s="55"/>
      <c r="L330" s="39"/>
      <c r="M330" s="34"/>
      <c r="O330" s="34"/>
      <c r="P330" s="34"/>
      <c r="Q330" s="34"/>
      <c r="R330" s="34"/>
      <c r="S330" s="34"/>
      <c r="T330" s="34"/>
      <c r="U330" s="34"/>
      <c r="V330" s="34"/>
      <c r="W330" s="34"/>
      <c r="X330" s="34"/>
      <c r="Y330" s="34"/>
      <c r="Z330" s="34"/>
      <c r="AA330" s="34"/>
      <c r="AB330" s="34"/>
      <c r="AC330" s="34"/>
      <c r="AD330" s="34"/>
      <c r="AE330" s="34"/>
    </row>
  </sheetData>
  <sheetProtection algorithmName="SHA-512" hashValue="5uULb0nrXkTAv4NZ/XXY92g86AQ5llZ/umOHKxuRRRKte1UsXAUp/gXinUtZeNY6WhrUXNS8Fpo0LgxI0CkxEw==" saltValue="fDKXVSWFkb5vninUQ8WQNjSrRDXlkTquQ5YYoFwcFp0aK812nANUTiVtrjUHMrG5xOjtPBmepNMJGOUB6xUv5A==" spinCount="100000" sheet="1" objects="1" scenarios="1" formatColumns="0" formatRows="0" autoFilter="0"/>
  <autoFilter ref="C128:K329"/>
  <mergeCells count="9">
    <mergeCell ref="E87:H87"/>
    <mergeCell ref="E119:H119"/>
    <mergeCell ref="E121:H12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37"/>
  <sheetViews>
    <sheetView showGridLines="0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56" s="1" customFormat="1" ht="36.950000000000003" customHeight="1">
      <c r="L2" s="279"/>
      <c r="M2" s="279"/>
      <c r="N2" s="279"/>
      <c r="O2" s="279"/>
      <c r="P2" s="279"/>
      <c r="Q2" s="279"/>
      <c r="R2" s="279"/>
      <c r="S2" s="279"/>
      <c r="T2" s="279"/>
      <c r="U2" s="279"/>
      <c r="V2" s="279"/>
      <c r="AT2" s="17" t="s">
        <v>103</v>
      </c>
      <c r="AZ2" s="207" t="s">
        <v>1073</v>
      </c>
      <c r="BA2" s="207" t="s">
        <v>1073</v>
      </c>
      <c r="BB2" s="207" t="s">
        <v>173</v>
      </c>
      <c r="BC2" s="207" t="s">
        <v>1218</v>
      </c>
      <c r="BD2" s="207" t="s">
        <v>155</v>
      </c>
    </row>
    <row r="3" spans="1:56" s="1" customFormat="1" ht="6.95" customHeight="1">
      <c r="B3" s="108"/>
      <c r="C3" s="109"/>
      <c r="D3" s="109"/>
      <c r="E3" s="109"/>
      <c r="F3" s="109"/>
      <c r="G3" s="109"/>
      <c r="H3" s="109"/>
      <c r="I3" s="109"/>
      <c r="J3" s="109"/>
      <c r="K3" s="109"/>
      <c r="L3" s="20"/>
      <c r="AT3" s="17" t="s">
        <v>85</v>
      </c>
      <c r="AZ3" s="207" t="s">
        <v>1219</v>
      </c>
      <c r="BA3" s="207" t="s">
        <v>1219</v>
      </c>
      <c r="BB3" s="207" t="s">
        <v>173</v>
      </c>
      <c r="BC3" s="207" t="s">
        <v>1220</v>
      </c>
      <c r="BD3" s="207" t="s">
        <v>155</v>
      </c>
    </row>
    <row r="4" spans="1:56" s="1" customFormat="1" ht="24.95" customHeight="1">
      <c r="B4" s="20"/>
      <c r="D4" s="110" t="s">
        <v>119</v>
      </c>
      <c r="L4" s="20"/>
      <c r="M4" s="111" t="s">
        <v>10</v>
      </c>
      <c r="AT4" s="17" t="s">
        <v>4</v>
      </c>
      <c r="AZ4" s="207" t="s">
        <v>1225</v>
      </c>
      <c r="BA4" s="207" t="s">
        <v>1225</v>
      </c>
      <c r="BB4" s="207" t="s">
        <v>173</v>
      </c>
      <c r="BC4" s="207" t="s">
        <v>1226</v>
      </c>
      <c r="BD4" s="207" t="s">
        <v>155</v>
      </c>
    </row>
    <row r="5" spans="1:56" s="1" customFormat="1" ht="6.95" customHeight="1">
      <c r="B5" s="20"/>
      <c r="L5" s="20"/>
      <c r="AZ5" s="207" t="s">
        <v>1223</v>
      </c>
      <c r="BA5" s="207" t="s">
        <v>1223</v>
      </c>
      <c r="BB5" s="207" t="s">
        <v>173</v>
      </c>
      <c r="BC5" s="207" t="s">
        <v>1224</v>
      </c>
      <c r="BD5" s="207" t="s">
        <v>155</v>
      </c>
    </row>
    <row r="6" spans="1:56" s="1" customFormat="1" ht="12" customHeight="1">
      <c r="B6" s="20"/>
      <c r="D6" s="112" t="s">
        <v>16</v>
      </c>
      <c r="L6" s="20"/>
    </row>
    <row r="7" spans="1:56" s="1" customFormat="1" ht="16.5" customHeight="1">
      <c r="B7" s="20"/>
      <c r="E7" s="314" t="str">
        <f>'Rekapitulace stavby'!K6</f>
        <v>Výškovická ul. prostor mezi ul. Svornosti a Čujkovova, Ostrava-Jih</v>
      </c>
      <c r="F7" s="315"/>
      <c r="G7" s="315"/>
      <c r="H7" s="315"/>
      <c r="L7" s="20"/>
    </row>
    <row r="8" spans="1:56" s="2" customFormat="1" ht="12" customHeight="1">
      <c r="A8" s="34"/>
      <c r="B8" s="39"/>
      <c r="C8" s="34"/>
      <c r="D8" s="112" t="s">
        <v>120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56" s="2" customFormat="1" ht="24.75" customHeight="1">
      <c r="A9" s="34"/>
      <c r="B9" s="39"/>
      <c r="C9" s="34"/>
      <c r="D9" s="34"/>
      <c r="E9" s="316" t="s">
        <v>1491</v>
      </c>
      <c r="F9" s="317"/>
      <c r="G9" s="317"/>
      <c r="H9" s="317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56" s="2" customFormat="1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56" s="2" customFormat="1" ht="12" customHeight="1">
      <c r="A11" s="34"/>
      <c r="B11" s="39"/>
      <c r="C11" s="34"/>
      <c r="D11" s="112" t="s">
        <v>18</v>
      </c>
      <c r="E11" s="34"/>
      <c r="F11" s="113" t="s">
        <v>1</v>
      </c>
      <c r="G11" s="34"/>
      <c r="H11" s="34"/>
      <c r="I11" s="112" t="s">
        <v>19</v>
      </c>
      <c r="J11" s="113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56" s="2" customFormat="1" ht="12" customHeight="1">
      <c r="A12" s="34"/>
      <c r="B12" s="39"/>
      <c r="C12" s="34"/>
      <c r="D12" s="112" t="s">
        <v>20</v>
      </c>
      <c r="E12" s="34"/>
      <c r="F12" s="113" t="s">
        <v>21</v>
      </c>
      <c r="G12" s="34"/>
      <c r="H12" s="34"/>
      <c r="I12" s="112" t="s">
        <v>22</v>
      </c>
      <c r="J12" s="114" t="str">
        <f>'Rekapitulace stavby'!AN8</f>
        <v>27. 10. 2021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5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56" s="2" customFormat="1" ht="12" customHeight="1">
      <c r="A14" s="34"/>
      <c r="B14" s="39"/>
      <c r="C14" s="34"/>
      <c r="D14" s="112" t="s">
        <v>24</v>
      </c>
      <c r="E14" s="34"/>
      <c r="F14" s="34"/>
      <c r="G14" s="34"/>
      <c r="H14" s="34"/>
      <c r="I14" s="112" t="s">
        <v>25</v>
      </c>
      <c r="J14" s="113" t="s">
        <v>1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56" s="2" customFormat="1" ht="18" customHeight="1">
      <c r="A15" s="34"/>
      <c r="B15" s="39"/>
      <c r="C15" s="34"/>
      <c r="D15" s="34"/>
      <c r="E15" s="113" t="s">
        <v>26</v>
      </c>
      <c r="F15" s="34"/>
      <c r="G15" s="34"/>
      <c r="H15" s="34"/>
      <c r="I15" s="112" t="s">
        <v>27</v>
      </c>
      <c r="J15" s="113" t="s">
        <v>1</v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5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12" t="s">
        <v>28</v>
      </c>
      <c r="E17" s="34"/>
      <c r="F17" s="34"/>
      <c r="G17" s="34"/>
      <c r="H17" s="34"/>
      <c r="I17" s="112" t="s">
        <v>25</v>
      </c>
      <c r="J17" s="30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318" t="str">
        <f>'Rekapitulace stavby'!E14</f>
        <v>Vyplň údaj</v>
      </c>
      <c r="F18" s="319"/>
      <c r="G18" s="319"/>
      <c r="H18" s="319"/>
      <c r="I18" s="112" t="s">
        <v>27</v>
      </c>
      <c r="J18" s="30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12" t="s">
        <v>30</v>
      </c>
      <c r="E20" s="34"/>
      <c r="F20" s="34"/>
      <c r="G20" s="34"/>
      <c r="H20" s="34"/>
      <c r="I20" s="112" t="s">
        <v>25</v>
      </c>
      <c r="J20" s="113" t="s">
        <v>1</v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13" t="s">
        <v>31</v>
      </c>
      <c r="F21" s="34"/>
      <c r="G21" s="34"/>
      <c r="H21" s="34"/>
      <c r="I21" s="112" t="s">
        <v>27</v>
      </c>
      <c r="J21" s="113" t="s">
        <v>1</v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12" t="s">
        <v>33</v>
      </c>
      <c r="E23" s="34"/>
      <c r="F23" s="34"/>
      <c r="G23" s="34"/>
      <c r="H23" s="34"/>
      <c r="I23" s="112" t="s">
        <v>25</v>
      </c>
      <c r="J23" s="113" t="s">
        <v>1</v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13" t="s">
        <v>31</v>
      </c>
      <c r="F24" s="34"/>
      <c r="G24" s="34"/>
      <c r="H24" s="34"/>
      <c r="I24" s="112" t="s">
        <v>27</v>
      </c>
      <c r="J24" s="113" t="s">
        <v>1</v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12" t="s">
        <v>34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15"/>
      <c r="B27" s="116"/>
      <c r="C27" s="115"/>
      <c r="D27" s="115"/>
      <c r="E27" s="320" t="s">
        <v>1</v>
      </c>
      <c r="F27" s="320"/>
      <c r="G27" s="320"/>
      <c r="H27" s="320"/>
      <c r="I27" s="115"/>
      <c r="J27" s="115"/>
      <c r="K27" s="115"/>
      <c r="L27" s="117"/>
      <c r="S27" s="115"/>
      <c r="T27" s="115"/>
      <c r="U27" s="115"/>
      <c r="V27" s="115"/>
      <c r="W27" s="115"/>
      <c r="X27" s="115"/>
      <c r="Y27" s="115"/>
      <c r="Z27" s="115"/>
      <c r="AA27" s="115"/>
      <c r="AB27" s="115"/>
      <c r="AC27" s="115"/>
      <c r="AD27" s="115"/>
      <c r="AE27" s="115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18"/>
      <c r="E29" s="118"/>
      <c r="F29" s="118"/>
      <c r="G29" s="118"/>
      <c r="H29" s="118"/>
      <c r="I29" s="118"/>
      <c r="J29" s="118"/>
      <c r="K29" s="118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19" t="s">
        <v>35</v>
      </c>
      <c r="E30" s="34"/>
      <c r="F30" s="34"/>
      <c r="G30" s="34"/>
      <c r="H30" s="34"/>
      <c r="I30" s="34"/>
      <c r="J30" s="120">
        <f>ROUND(J121,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18"/>
      <c r="E31" s="118"/>
      <c r="F31" s="118"/>
      <c r="G31" s="118"/>
      <c r="H31" s="118"/>
      <c r="I31" s="118"/>
      <c r="J31" s="118"/>
      <c r="K31" s="118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21" t="s">
        <v>37</v>
      </c>
      <c r="G32" s="34"/>
      <c r="H32" s="34"/>
      <c r="I32" s="121" t="s">
        <v>36</v>
      </c>
      <c r="J32" s="121" t="s">
        <v>38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22" t="s">
        <v>39</v>
      </c>
      <c r="E33" s="112" t="s">
        <v>40</v>
      </c>
      <c r="F33" s="123">
        <f>ROUND((SUM(BE121:BE136)),  2)</f>
        <v>0</v>
      </c>
      <c r="G33" s="34"/>
      <c r="H33" s="34"/>
      <c r="I33" s="124">
        <v>0.21</v>
      </c>
      <c r="J33" s="123">
        <f>ROUND(((SUM(BE121:BE136))*I33),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12" t="s">
        <v>41</v>
      </c>
      <c r="F34" s="123">
        <f>ROUND((SUM(BF121:BF136)),  2)</f>
        <v>0</v>
      </c>
      <c r="G34" s="34"/>
      <c r="H34" s="34"/>
      <c r="I34" s="124">
        <v>0.15</v>
      </c>
      <c r="J34" s="123">
        <f>ROUND(((SUM(BF121:BF136))*I34),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12" t="s">
        <v>42</v>
      </c>
      <c r="F35" s="123">
        <f>ROUND((SUM(BG121:BG136)),  2)</f>
        <v>0</v>
      </c>
      <c r="G35" s="34"/>
      <c r="H35" s="34"/>
      <c r="I35" s="124">
        <v>0.21</v>
      </c>
      <c r="J35" s="123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12" t="s">
        <v>43</v>
      </c>
      <c r="F36" s="123">
        <f>ROUND((SUM(BH121:BH136)),  2)</f>
        <v>0</v>
      </c>
      <c r="G36" s="34"/>
      <c r="H36" s="34"/>
      <c r="I36" s="124">
        <v>0.15</v>
      </c>
      <c r="J36" s="123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2" t="s">
        <v>44</v>
      </c>
      <c r="F37" s="123">
        <f>ROUND((SUM(BI121:BI136)),  2)</f>
        <v>0</v>
      </c>
      <c r="G37" s="34"/>
      <c r="H37" s="34"/>
      <c r="I37" s="124">
        <v>0</v>
      </c>
      <c r="J37" s="123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25"/>
      <c r="D39" s="126" t="s">
        <v>45</v>
      </c>
      <c r="E39" s="127"/>
      <c r="F39" s="127"/>
      <c r="G39" s="128" t="s">
        <v>46</v>
      </c>
      <c r="H39" s="129" t="s">
        <v>47</v>
      </c>
      <c r="I39" s="127"/>
      <c r="J39" s="130">
        <f>SUM(J30:J37)</f>
        <v>0</v>
      </c>
      <c r="K39" s="131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1" customFormat="1" ht="14.45" customHeight="1">
      <c r="B41" s="20"/>
      <c r="L41" s="20"/>
    </row>
    <row r="42" spans="1:31" s="1" customFormat="1" ht="14.45" customHeight="1">
      <c r="B42" s="20"/>
      <c r="L42" s="20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51"/>
      <c r="D50" s="132" t="s">
        <v>48</v>
      </c>
      <c r="E50" s="133"/>
      <c r="F50" s="133"/>
      <c r="G50" s="132" t="s">
        <v>49</v>
      </c>
      <c r="H50" s="133"/>
      <c r="I50" s="133"/>
      <c r="J50" s="133"/>
      <c r="K50" s="133"/>
      <c r="L50" s="51"/>
    </row>
    <row r="51" spans="1:31">
      <c r="B51" s="20"/>
      <c r="L51" s="20"/>
    </row>
    <row r="52" spans="1:31">
      <c r="B52" s="20"/>
      <c r="L52" s="20"/>
    </row>
    <row r="53" spans="1:31">
      <c r="B53" s="20"/>
      <c r="L53" s="20"/>
    </row>
    <row r="54" spans="1:31">
      <c r="B54" s="20"/>
      <c r="L54" s="20"/>
    </row>
    <row r="55" spans="1:31">
      <c r="B55" s="20"/>
      <c r="L55" s="20"/>
    </row>
    <row r="56" spans="1:31">
      <c r="B56" s="20"/>
      <c r="L56" s="20"/>
    </row>
    <row r="57" spans="1:31">
      <c r="B57" s="20"/>
      <c r="L57" s="20"/>
    </row>
    <row r="58" spans="1:31">
      <c r="B58" s="20"/>
      <c r="L58" s="20"/>
    </row>
    <row r="59" spans="1:31">
      <c r="B59" s="20"/>
      <c r="L59" s="20"/>
    </row>
    <row r="60" spans="1:31">
      <c r="B60" s="20"/>
      <c r="L60" s="20"/>
    </row>
    <row r="61" spans="1:31" s="2" customFormat="1" ht="12.75">
      <c r="A61" s="34"/>
      <c r="B61" s="39"/>
      <c r="C61" s="34"/>
      <c r="D61" s="134" t="s">
        <v>50</v>
      </c>
      <c r="E61" s="135"/>
      <c r="F61" s="136" t="s">
        <v>51</v>
      </c>
      <c r="G61" s="134" t="s">
        <v>50</v>
      </c>
      <c r="H61" s="135"/>
      <c r="I61" s="135"/>
      <c r="J61" s="137" t="s">
        <v>51</v>
      </c>
      <c r="K61" s="135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>
      <c r="B62" s="20"/>
      <c r="L62" s="20"/>
    </row>
    <row r="63" spans="1:31">
      <c r="B63" s="20"/>
      <c r="L63" s="20"/>
    </row>
    <row r="64" spans="1:31">
      <c r="B64" s="20"/>
      <c r="L64" s="20"/>
    </row>
    <row r="65" spans="1:31" s="2" customFormat="1" ht="12.75">
      <c r="A65" s="34"/>
      <c r="B65" s="39"/>
      <c r="C65" s="34"/>
      <c r="D65" s="132" t="s">
        <v>52</v>
      </c>
      <c r="E65" s="138"/>
      <c r="F65" s="138"/>
      <c r="G65" s="132" t="s">
        <v>53</v>
      </c>
      <c r="H65" s="138"/>
      <c r="I65" s="138"/>
      <c r="J65" s="138"/>
      <c r="K65" s="138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>
      <c r="B66" s="20"/>
      <c r="L66" s="20"/>
    </row>
    <row r="67" spans="1:31">
      <c r="B67" s="20"/>
      <c r="L67" s="20"/>
    </row>
    <row r="68" spans="1:31">
      <c r="B68" s="20"/>
      <c r="L68" s="20"/>
    </row>
    <row r="69" spans="1:31">
      <c r="B69" s="20"/>
      <c r="L69" s="20"/>
    </row>
    <row r="70" spans="1:31">
      <c r="B70" s="20"/>
      <c r="L70" s="20"/>
    </row>
    <row r="71" spans="1:31">
      <c r="B71" s="20"/>
      <c r="L71" s="20"/>
    </row>
    <row r="72" spans="1:31">
      <c r="B72" s="20"/>
      <c r="L72" s="20"/>
    </row>
    <row r="73" spans="1:31">
      <c r="B73" s="20"/>
      <c r="L73" s="20"/>
    </row>
    <row r="74" spans="1:31">
      <c r="B74" s="20"/>
      <c r="L74" s="20"/>
    </row>
    <row r="75" spans="1:31">
      <c r="B75" s="20"/>
      <c r="L75" s="20"/>
    </row>
    <row r="76" spans="1:31" s="2" customFormat="1" ht="12.75">
      <c r="A76" s="34"/>
      <c r="B76" s="39"/>
      <c r="C76" s="34"/>
      <c r="D76" s="134" t="s">
        <v>50</v>
      </c>
      <c r="E76" s="135"/>
      <c r="F76" s="136" t="s">
        <v>51</v>
      </c>
      <c r="G76" s="134" t="s">
        <v>50</v>
      </c>
      <c r="H76" s="135"/>
      <c r="I76" s="135"/>
      <c r="J76" s="137" t="s">
        <v>51</v>
      </c>
      <c r="K76" s="135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39"/>
      <c r="C77" s="140"/>
      <c r="D77" s="140"/>
      <c r="E77" s="140"/>
      <c r="F77" s="140"/>
      <c r="G77" s="140"/>
      <c r="H77" s="140"/>
      <c r="I77" s="140"/>
      <c r="J77" s="140"/>
      <c r="K77" s="140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47" s="2" customFormat="1" ht="6.95" customHeight="1">
      <c r="A81" s="34"/>
      <c r="B81" s="141"/>
      <c r="C81" s="142"/>
      <c r="D81" s="142"/>
      <c r="E81" s="142"/>
      <c r="F81" s="142"/>
      <c r="G81" s="142"/>
      <c r="H81" s="142"/>
      <c r="I81" s="142"/>
      <c r="J81" s="142"/>
      <c r="K81" s="142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4.95" customHeight="1">
      <c r="A82" s="34"/>
      <c r="B82" s="35"/>
      <c r="C82" s="23" t="s">
        <v>122</v>
      </c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16.5" customHeight="1">
      <c r="A85" s="34"/>
      <c r="B85" s="35"/>
      <c r="C85" s="36"/>
      <c r="D85" s="36"/>
      <c r="E85" s="312" t="str">
        <f>E7</f>
        <v>Výškovická ul. prostor mezi ul. Svornosti a Čujkovova, Ostrava-Jih</v>
      </c>
      <c r="F85" s="313"/>
      <c r="G85" s="313"/>
      <c r="H85" s="313"/>
      <c r="I85" s="36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12" customHeight="1">
      <c r="A86" s="34"/>
      <c r="B86" s="35"/>
      <c r="C86" s="29" t="s">
        <v>120</v>
      </c>
      <c r="D86" s="36"/>
      <c r="E86" s="36"/>
      <c r="F86" s="36"/>
      <c r="G86" s="36"/>
      <c r="H86" s="36"/>
      <c r="I86" s="36"/>
      <c r="J86" s="36"/>
      <c r="K86" s="36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24.75" customHeight="1">
      <c r="A87" s="34"/>
      <c r="B87" s="35"/>
      <c r="C87" s="36"/>
      <c r="D87" s="36"/>
      <c r="E87" s="304" t="str">
        <f>E9</f>
        <v>007 - SO 302 PŘÍPOJKA, ROZVOD VODY A FONTÁNA - neuznatelné</v>
      </c>
      <c r="F87" s="311"/>
      <c r="G87" s="311"/>
      <c r="H87" s="311"/>
      <c r="I87" s="36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12" customHeight="1">
      <c r="A89" s="34"/>
      <c r="B89" s="35"/>
      <c r="C89" s="29" t="s">
        <v>20</v>
      </c>
      <c r="D89" s="36"/>
      <c r="E89" s="36"/>
      <c r="F89" s="27" t="str">
        <f>F12</f>
        <v>ul. Výškovická</v>
      </c>
      <c r="G89" s="36"/>
      <c r="H89" s="36"/>
      <c r="I89" s="29" t="s">
        <v>22</v>
      </c>
      <c r="J89" s="66" t="str">
        <f>IF(J12="","",J12)</f>
        <v>27. 10. 2021</v>
      </c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25.7" customHeight="1">
      <c r="A91" s="34"/>
      <c r="B91" s="35"/>
      <c r="C91" s="29" t="s">
        <v>24</v>
      </c>
      <c r="D91" s="36"/>
      <c r="E91" s="36"/>
      <c r="F91" s="27" t="str">
        <f>E15</f>
        <v>Městský obvod Ostrava – Jih</v>
      </c>
      <c r="G91" s="36"/>
      <c r="H91" s="36"/>
      <c r="I91" s="29" t="s">
        <v>30</v>
      </c>
      <c r="J91" s="32" t="str">
        <f>E21</f>
        <v>Ing. Bc. Roman Fildán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25.7" customHeight="1">
      <c r="A92" s="34"/>
      <c r="B92" s="35"/>
      <c r="C92" s="29" t="s">
        <v>28</v>
      </c>
      <c r="D92" s="36"/>
      <c r="E92" s="36"/>
      <c r="F92" s="27" t="str">
        <f>IF(E18="","",E18)</f>
        <v>Vyplň údaj</v>
      </c>
      <c r="G92" s="36"/>
      <c r="H92" s="36"/>
      <c r="I92" s="29" t="s">
        <v>33</v>
      </c>
      <c r="J92" s="32" t="str">
        <f>E24</f>
        <v>Ing. Bc. Roman Fildán</v>
      </c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35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9.25" customHeight="1">
      <c r="A94" s="34"/>
      <c r="B94" s="35"/>
      <c r="C94" s="143" t="s">
        <v>123</v>
      </c>
      <c r="D94" s="144"/>
      <c r="E94" s="144"/>
      <c r="F94" s="144"/>
      <c r="G94" s="144"/>
      <c r="H94" s="144"/>
      <c r="I94" s="144"/>
      <c r="J94" s="145" t="s">
        <v>124</v>
      </c>
      <c r="K94" s="144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47" s="2" customFormat="1" ht="22.9" customHeight="1">
      <c r="A96" s="34"/>
      <c r="B96" s="35"/>
      <c r="C96" s="146" t="s">
        <v>125</v>
      </c>
      <c r="D96" s="36"/>
      <c r="E96" s="36"/>
      <c r="F96" s="36"/>
      <c r="G96" s="36"/>
      <c r="H96" s="36"/>
      <c r="I96" s="36"/>
      <c r="J96" s="84">
        <f>J121</f>
        <v>0</v>
      </c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7" t="s">
        <v>126</v>
      </c>
    </row>
    <row r="97" spans="1:31" s="9" customFormat="1" ht="24.95" customHeight="1">
      <c r="B97" s="147"/>
      <c r="C97" s="148"/>
      <c r="D97" s="149" t="s">
        <v>127</v>
      </c>
      <c r="E97" s="150"/>
      <c r="F97" s="150"/>
      <c r="G97" s="150"/>
      <c r="H97" s="150"/>
      <c r="I97" s="150"/>
      <c r="J97" s="151">
        <f>J122</f>
        <v>0</v>
      </c>
      <c r="K97" s="148"/>
      <c r="L97" s="152"/>
    </row>
    <row r="98" spans="1:31" s="10" customFormat="1" ht="19.899999999999999" customHeight="1">
      <c r="B98" s="153"/>
      <c r="C98" s="154"/>
      <c r="D98" s="155" t="s">
        <v>285</v>
      </c>
      <c r="E98" s="156"/>
      <c r="F98" s="156"/>
      <c r="G98" s="156"/>
      <c r="H98" s="156"/>
      <c r="I98" s="156"/>
      <c r="J98" s="157">
        <f>J123</f>
        <v>0</v>
      </c>
      <c r="K98" s="154"/>
      <c r="L98" s="158"/>
    </row>
    <row r="99" spans="1:31" s="10" customFormat="1" ht="19.899999999999999" customHeight="1">
      <c r="B99" s="153"/>
      <c r="C99" s="154"/>
      <c r="D99" s="155" t="s">
        <v>288</v>
      </c>
      <c r="E99" s="156"/>
      <c r="F99" s="156"/>
      <c r="G99" s="156"/>
      <c r="H99" s="156"/>
      <c r="I99" s="156"/>
      <c r="J99" s="157">
        <f>J127</f>
        <v>0</v>
      </c>
      <c r="K99" s="154"/>
      <c r="L99" s="158"/>
    </row>
    <row r="100" spans="1:31" s="9" customFormat="1" ht="24.95" customHeight="1">
      <c r="B100" s="147"/>
      <c r="C100" s="148"/>
      <c r="D100" s="149" t="s">
        <v>296</v>
      </c>
      <c r="E100" s="150"/>
      <c r="F100" s="150"/>
      <c r="G100" s="150"/>
      <c r="H100" s="150"/>
      <c r="I100" s="150"/>
      <c r="J100" s="151">
        <f>J133</f>
        <v>0</v>
      </c>
      <c r="K100" s="148"/>
      <c r="L100" s="152"/>
    </row>
    <row r="101" spans="1:31" s="10" customFormat="1" ht="19.899999999999999" customHeight="1">
      <c r="B101" s="153"/>
      <c r="C101" s="154"/>
      <c r="D101" s="155" t="s">
        <v>1231</v>
      </c>
      <c r="E101" s="156"/>
      <c r="F101" s="156"/>
      <c r="G101" s="156"/>
      <c r="H101" s="156"/>
      <c r="I101" s="156"/>
      <c r="J101" s="157">
        <f>J134</f>
        <v>0</v>
      </c>
      <c r="K101" s="154"/>
      <c r="L101" s="158"/>
    </row>
    <row r="102" spans="1:31" s="2" customFormat="1" ht="21.75" customHeight="1">
      <c r="A102" s="34"/>
      <c r="B102" s="35"/>
      <c r="C102" s="36"/>
      <c r="D102" s="36"/>
      <c r="E102" s="36"/>
      <c r="F102" s="36"/>
      <c r="G102" s="36"/>
      <c r="H102" s="36"/>
      <c r="I102" s="36"/>
      <c r="J102" s="36"/>
      <c r="K102" s="36"/>
      <c r="L102" s="51"/>
      <c r="S102" s="34"/>
      <c r="T102" s="34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</row>
    <row r="103" spans="1:31" s="2" customFormat="1" ht="6.95" customHeight="1">
      <c r="A103" s="34"/>
      <c r="B103" s="54"/>
      <c r="C103" s="55"/>
      <c r="D103" s="55"/>
      <c r="E103" s="55"/>
      <c r="F103" s="55"/>
      <c r="G103" s="55"/>
      <c r="H103" s="55"/>
      <c r="I103" s="55"/>
      <c r="J103" s="55"/>
      <c r="K103" s="55"/>
      <c r="L103" s="51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</row>
    <row r="107" spans="1:31" s="2" customFormat="1" ht="6.95" customHeight="1">
      <c r="A107" s="34"/>
      <c r="B107" s="56"/>
      <c r="C107" s="57"/>
      <c r="D107" s="57"/>
      <c r="E107" s="57"/>
      <c r="F107" s="57"/>
      <c r="G107" s="57"/>
      <c r="H107" s="57"/>
      <c r="I107" s="57"/>
      <c r="J107" s="57"/>
      <c r="K107" s="57"/>
      <c r="L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pans="1:31" s="2" customFormat="1" ht="24.95" customHeight="1">
      <c r="A108" s="34"/>
      <c r="B108" s="35"/>
      <c r="C108" s="23" t="s">
        <v>129</v>
      </c>
      <c r="D108" s="36"/>
      <c r="E108" s="36"/>
      <c r="F108" s="36"/>
      <c r="G108" s="36"/>
      <c r="H108" s="36"/>
      <c r="I108" s="36"/>
      <c r="J108" s="36"/>
      <c r="K108" s="36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pans="1:31" s="2" customFormat="1" ht="6.95" customHeight="1">
      <c r="A109" s="34"/>
      <c r="B109" s="35"/>
      <c r="C109" s="36"/>
      <c r="D109" s="36"/>
      <c r="E109" s="36"/>
      <c r="F109" s="36"/>
      <c r="G109" s="36"/>
      <c r="H109" s="36"/>
      <c r="I109" s="36"/>
      <c r="J109" s="36"/>
      <c r="K109" s="36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pans="1:31" s="2" customFormat="1" ht="12" customHeight="1">
      <c r="A110" s="34"/>
      <c r="B110" s="35"/>
      <c r="C110" s="29" t="s">
        <v>16</v>
      </c>
      <c r="D110" s="36"/>
      <c r="E110" s="36"/>
      <c r="F110" s="36"/>
      <c r="G110" s="36"/>
      <c r="H110" s="36"/>
      <c r="I110" s="36"/>
      <c r="J110" s="36"/>
      <c r="K110" s="36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31" s="2" customFormat="1" ht="16.5" customHeight="1">
      <c r="A111" s="34"/>
      <c r="B111" s="35"/>
      <c r="C111" s="36"/>
      <c r="D111" s="36"/>
      <c r="E111" s="312" t="str">
        <f>E7</f>
        <v>Výškovická ul. prostor mezi ul. Svornosti a Čujkovova, Ostrava-Jih</v>
      </c>
      <c r="F111" s="313"/>
      <c r="G111" s="313"/>
      <c r="H111" s="313"/>
      <c r="I111" s="36"/>
      <c r="J111" s="36"/>
      <c r="K111" s="36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31" s="2" customFormat="1" ht="12" customHeight="1">
      <c r="A112" s="34"/>
      <c r="B112" s="35"/>
      <c r="C112" s="29" t="s">
        <v>120</v>
      </c>
      <c r="D112" s="36"/>
      <c r="E112" s="36"/>
      <c r="F112" s="36"/>
      <c r="G112" s="36"/>
      <c r="H112" s="36"/>
      <c r="I112" s="36"/>
      <c r="J112" s="36"/>
      <c r="K112" s="36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5" s="2" customFormat="1" ht="24.75" customHeight="1">
      <c r="A113" s="34"/>
      <c r="B113" s="35"/>
      <c r="C113" s="36"/>
      <c r="D113" s="36"/>
      <c r="E113" s="304" t="str">
        <f>E9</f>
        <v>007 - SO 302 PŘÍPOJKA, ROZVOD VODY A FONTÁNA - neuznatelné</v>
      </c>
      <c r="F113" s="311"/>
      <c r="G113" s="311"/>
      <c r="H113" s="311"/>
      <c r="I113" s="36"/>
      <c r="J113" s="36"/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5" s="2" customFormat="1" ht="6.95" customHeight="1">
      <c r="A114" s="34"/>
      <c r="B114" s="35"/>
      <c r="C114" s="36"/>
      <c r="D114" s="36"/>
      <c r="E114" s="36"/>
      <c r="F114" s="36"/>
      <c r="G114" s="36"/>
      <c r="H114" s="36"/>
      <c r="I114" s="36"/>
      <c r="J114" s="36"/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5" s="2" customFormat="1" ht="12" customHeight="1">
      <c r="A115" s="34"/>
      <c r="B115" s="35"/>
      <c r="C115" s="29" t="s">
        <v>20</v>
      </c>
      <c r="D115" s="36"/>
      <c r="E115" s="36"/>
      <c r="F115" s="27" t="str">
        <f>F12</f>
        <v>ul. Výškovická</v>
      </c>
      <c r="G115" s="36"/>
      <c r="H115" s="36"/>
      <c r="I115" s="29" t="s">
        <v>22</v>
      </c>
      <c r="J115" s="66" t="str">
        <f>IF(J12="","",J12)</f>
        <v>27. 10. 2021</v>
      </c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5" s="2" customFormat="1" ht="6.95" customHeight="1">
      <c r="A116" s="34"/>
      <c r="B116" s="35"/>
      <c r="C116" s="36"/>
      <c r="D116" s="36"/>
      <c r="E116" s="36"/>
      <c r="F116" s="36"/>
      <c r="G116" s="36"/>
      <c r="H116" s="36"/>
      <c r="I116" s="36"/>
      <c r="J116" s="36"/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5" s="2" customFormat="1" ht="25.7" customHeight="1">
      <c r="A117" s="34"/>
      <c r="B117" s="35"/>
      <c r="C117" s="29" t="s">
        <v>24</v>
      </c>
      <c r="D117" s="36"/>
      <c r="E117" s="36"/>
      <c r="F117" s="27" t="str">
        <f>E15</f>
        <v>Městský obvod Ostrava – Jih</v>
      </c>
      <c r="G117" s="36"/>
      <c r="H117" s="36"/>
      <c r="I117" s="29" t="s">
        <v>30</v>
      </c>
      <c r="J117" s="32" t="str">
        <f>E21</f>
        <v>Ing. Bc. Roman Fildán</v>
      </c>
      <c r="K117" s="36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5" s="2" customFormat="1" ht="25.7" customHeight="1">
      <c r="A118" s="34"/>
      <c r="B118" s="35"/>
      <c r="C118" s="29" t="s">
        <v>28</v>
      </c>
      <c r="D118" s="36"/>
      <c r="E118" s="36"/>
      <c r="F118" s="27" t="str">
        <f>IF(E18="","",E18)</f>
        <v>Vyplň údaj</v>
      </c>
      <c r="G118" s="36"/>
      <c r="H118" s="36"/>
      <c r="I118" s="29" t="s">
        <v>33</v>
      </c>
      <c r="J118" s="32" t="str">
        <f>E24</f>
        <v>Ing. Bc. Roman Fildán</v>
      </c>
      <c r="K118" s="36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65" s="2" customFormat="1" ht="10.35" customHeight="1">
      <c r="A119" s="34"/>
      <c r="B119" s="35"/>
      <c r="C119" s="36"/>
      <c r="D119" s="36"/>
      <c r="E119" s="36"/>
      <c r="F119" s="36"/>
      <c r="G119" s="36"/>
      <c r="H119" s="36"/>
      <c r="I119" s="36"/>
      <c r="J119" s="36"/>
      <c r="K119" s="36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65" s="11" customFormat="1" ht="29.25" customHeight="1">
      <c r="A120" s="159"/>
      <c r="B120" s="160"/>
      <c r="C120" s="161" t="s">
        <v>130</v>
      </c>
      <c r="D120" s="162" t="s">
        <v>60</v>
      </c>
      <c r="E120" s="162" t="s">
        <v>56</v>
      </c>
      <c r="F120" s="162" t="s">
        <v>57</v>
      </c>
      <c r="G120" s="162" t="s">
        <v>131</v>
      </c>
      <c r="H120" s="162" t="s">
        <v>132</v>
      </c>
      <c r="I120" s="162" t="s">
        <v>133</v>
      </c>
      <c r="J120" s="163" t="s">
        <v>124</v>
      </c>
      <c r="K120" s="164" t="s">
        <v>134</v>
      </c>
      <c r="L120" s="165"/>
      <c r="M120" s="75" t="s">
        <v>1</v>
      </c>
      <c r="N120" s="76" t="s">
        <v>39</v>
      </c>
      <c r="O120" s="76" t="s">
        <v>135</v>
      </c>
      <c r="P120" s="76" t="s">
        <v>136</v>
      </c>
      <c r="Q120" s="76" t="s">
        <v>137</v>
      </c>
      <c r="R120" s="76" t="s">
        <v>138</v>
      </c>
      <c r="S120" s="76" t="s">
        <v>139</v>
      </c>
      <c r="T120" s="77" t="s">
        <v>140</v>
      </c>
      <c r="U120" s="159"/>
      <c r="V120" s="159"/>
      <c r="W120" s="159"/>
      <c r="X120" s="159"/>
      <c r="Y120" s="159"/>
      <c r="Z120" s="159"/>
      <c r="AA120" s="159"/>
      <c r="AB120" s="159"/>
      <c r="AC120" s="159"/>
      <c r="AD120" s="159"/>
      <c r="AE120" s="159"/>
    </row>
    <row r="121" spans="1:65" s="2" customFormat="1" ht="22.9" customHeight="1">
      <c r="A121" s="34"/>
      <c r="B121" s="35"/>
      <c r="C121" s="82" t="s">
        <v>141</v>
      </c>
      <c r="D121" s="36"/>
      <c r="E121" s="36"/>
      <c r="F121" s="36"/>
      <c r="G121" s="36"/>
      <c r="H121" s="36"/>
      <c r="I121" s="36"/>
      <c r="J121" s="166">
        <f>BK121</f>
        <v>0</v>
      </c>
      <c r="K121" s="36"/>
      <c r="L121" s="39"/>
      <c r="M121" s="78"/>
      <c r="N121" s="167"/>
      <c r="O121" s="79"/>
      <c r="P121" s="168">
        <f>P122+P133</f>
        <v>0</v>
      </c>
      <c r="Q121" s="79"/>
      <c r="R121" s="168">
        <f>R122+R133</f>
        <v>2.0000000000000001E-4</v>
      </c>
      <c r="S121" s="79"/>
      <c r="T121" s="169">
        <f>T122+T133</f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T121" s="17" t="s">
        <v>74</v>
      </c>
      <c r="AU121" s="17" t="s">
        <v>126</v>
      </c>
      <c r="BK121" s="170">
        <f>BK122+BK133</f>
        <v>0</v>
      </c>
    </row>
    <row r="122" spans="1:65" s="12" customFormat="1" ht="25.9" customHeight="1">
      <c r="B122" s="171"/>
      <c r="C122" s="172"/>
      <c r="D122" s="173" t="s">
        <v>74</v>
      </c>
      <c r="E122" s="174" t="s">
        <v>142</v>
      </c>
      <c r="F122" s="174" t="s">
        <v>143</v>
      </c>
      <c r="G122" s="172"/>
      <c r="H122" s="172"/>
      <c r="I122" s="175"/>
      <c r="J122" s="176">
        <f>BK122</f>
        <v>0</v>
      </c>
      <c r="K122" s="172"/>
      <c r="L122" s="177"/>
      <c r="M122" s="178"/>
      <c r="N122" s="179"/>
      <c r="O122" s="179"/>
      <c r="P122" s="180">
        <f>P123+P127</f>
        <v>0</v>
      </c>
      <c r="Q122" s="179"/>
      <c r="R122" s="180">
        <f>R123+R127</f>
        <v>2.0000000000000001E-4</v>
      </c>
      <c r="S122" s="179"/>
      <c r="T122" s="181">
        <f>T123+T127</f>
        <v>0</v>
      </c>
      <c r="AR122" s="182" t="s">
        <v>83</v>
      </c>
      <c r="AT122" s="183" t="s">
        <v>74</v>
      </c>
      <c r="AU122" s="183" t="s">
        <v>75</v>
      </c>
      <c r="AY122" s="182" t="s">
        <v>145</v>
      </c>
      <c r="BK122" s="184">
        <f>BK123+BK127</f>
        <v>0</v>
      </c>
    </row>
    <row r="123" spans="1:65" s="12" customFormat="1" ht="22.9" customHeight="1">
      <c r="B123" s="171"/>
      <c r="C123" s="172"/>
      <c r="D123" s="173" t="s">
        <v>74</v>
      </c>
      <c r="E123" s="185" t="s">
        <v>155</v>
      </c>
      <c r="F123" s="185" t="s">
        <v>613</v>
      </c>
      <c r="G123" s="172"/>
      <c r="H123" s="172"/>
      <c r="I123" s="175"/>
      <c r="J123" s="186">
        <f>BK123</f>
        <v>0</v>
      </c>
      <c r="K123" s="172"/>
      <c r="L123" s="177"/>
      <c r="M123" s="178"/>
      <c r="N123" s="179"/>
      <c r="O123" s="179"/>
      <c r="P123" s="180">
        <f>SUM(P124:P126)</f>
        <v>0</v>
      </c>
      <c r="Q123" s="179"/>
      <c r="R123" s="180">
        <f>SUM(R124:R126)</f>
        <v>0</v>
      </c>
      <c r="S123" s="179"/>
      <c r="T123" s="181">
        <f>SUM(T124:T126)</f>
        <v>0</v>
      </c>
      <c r="AR123" s="182" t="s">
        <v>83</v>
      </c>
      <c r="AT123" s="183" t="s">
        <v>74</v>
      </c>
      <c r="AU123" s="183" t="s">
        <v>83</v>
      </c>
      <c r="AY123" s="182" t="s">
        <v>145</v>
      </c>
      <c r="BK123" s="184">
        <f>SUM(BK124:BK126)</f>
        <v>0</v>
      </c>
    </row>
    <row r="124" spans="1:65" s="2" customFormat="1" ht="14.45" customHeight="1">
      <c r="A124" s="34"/>
      <c r="B124" s="35"/>
      <c r="C124" s="241" t="s">
        <v>83</v>
      </c>
      <c r="D124" s="241" t="s">
        <v>218</v>
      </c>
      <c r="E124" s="242" t="s">
        <v>1198</v>
      </c>
      <c r="F124" s="243" t="s">
        <v>1199</v>
      </c>
      <c r="G124" s="244" t="s">
        <v>173</v>
      </c>
      <c r="H124" s="245">
        <v>13</v>
      </c>
      <c r="I124" s="246"/>
      <c r="J124" s="247">
        <f>ROUND(I124*H124,2)</f>
        <v>0</v>
      </c>
      <c r="K124" s="248"/>
      <c r="L124" s="39"/>
      <c r="M124" s="249" t="s">
        <v>1</v>
      </c>
      <c r="N124" s="250" t="s">
        <v>40</v>
      </c>
      <c r="O124" s="71"/>
      <c r="P124" s="198">
        <f>O124*H124</f>
        <v>0</v>
      </c>
      <c r="Q124" s="198">
        <v>0</v>
      </c>
      <c r="R124" s="198">
        <f>Q124*H124</f>
        <v>0</v>
      </c>
      <c r="S124" s="198">
        <v>0</v>
      </c>
      <c r="T124" s="199">
        <f>S124*H124</f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R124" s="200" t="s">
        <v>151</v>
      </c>
      <c r="AT124" s="200" t="s">
        <v>218</v>
      </c>
      <c r="AU124" s="200" t="s">
        <v>85</v>
      </c>
      <c r="AY124" s="17" t="s">
        <v>145</v>
      </c>
      <c r="BE124" s="201">
        <f>IF(N124="základní",J124,0)</f>
        <v>0</v>
      </c>
      <c r="BF124" s="201">
        <f>IF(N124="snížená",J124,0)</f>
        <v>0</v>
      </c>
      <c r="BG124" s="201">
        <f>IF(N124="zákl. přenesená",J124,0)</f>
        <v>0</v>
      </c>
      <c r="BH124" s="201">
        <f>IF(N124="sníž. přenesená",J124,0)</f>
        <v>0</v>
      </c>
      <c r="BI124" s="201">
        <f>IF(N124="nulová",J124,0)</f>
        <v>0</v>
      </c>
      <c r="BJ124" s="17" t="s">
        <v>83</v>
      </c>
      <c r="BK124" s="201">
        <f>ROUND(I124*H124,2)</f>
        <v>0</v>
      </c>
      <c r="BL124" s="17" t="s">
        <v>151</v>
      </c>
      <c r="BM124" s="200" t="s">
        <v>1492</v>
      </c>
    </row>
    <row r="125" spans="1:65" s="13" customFormat="1">
      <c r="B125" s="208"/>
      <c r="C125" s="209"/>
      <c r="D125" s="210" t="s">
        <v>191</v>
      </c>
      <c r="E125" s="211" t="s">
        <v>1</v>
      </c>
      <c r="F125" s="212" t="s">
        <v>1201</v>
      </c>
      <c r="G125" s="209"/>
      <c r="H125" s="211" t="s">
        <v>1</v>
      </c>
      <c r="I125" s="213"/>
      <c r="J125" s="209"/>
      <c r="K125" s="209"/>
      <c r="L125" s="214"/>
      <c r="M125" s="215"/>
      <c r="N125" s="216"/>
      <c r="O125" s="216"/>
      <c r="P125" s="216"/>
      <c r="Q125" s="216"/>
      <c r="R125" s="216"/>
      <c r="S125" s="216"/>
      <c r="T125" s="217"/>
      <c r="AT125" s="218" t="s">
        <v>191</v>
      </c>
      <c r="AU125" s="218" t="s">
        <v>85</v>
      </c>
      <c r="AV125" s="13" t="s">
        <v>83</v>
      </c>
      <c r="AW125" s="13" t="s">
        <v>32</v>
      </c>
      <c r="AX125" s="13" t="s">
        <v>75</v>
      </c>
      <c r="AY125" s="218" t="s">
        <v>145</v>
      </c>
    </row>
    <row r="126" spans="1:65" s="14" customFormat="1">
      <c r="B126" s="219"/>
      <c r="C126" s="220"/>
      <c r="D126" s="210" t="s">
        <v>191</v>
      </c>
      <c r="E126" s="221" t="s">
        <v>1</v>
      </c>
      <c r="F126" s="222" t="s">
        <v>1493</v>
      </c>
      <c r="G126" s="220"/>
      <c r="H126" s="223">
        <v>13</v>
      </c>
      <c r="I126" s="224"/>
      <c r="J126" s="220"/>
      <c r="K126" s="220"/>
      <c r="L126" s="225"/>
      <c r="M126" s="226"/>
      <c r="N126" s="227"/>
      <c r="O126" s="227"/>
      <c r="P126" s="227"/>
      <c r="Q126" s="227"/>
      <c r="R126" s="227"/>
      <c r="S126" s="227"/>
      <c r="T126" s="228"/>
      <c r="AT126" s="229" t="s">
        <v>191</v>
      </c>
      <c r="AU126" s="229" t="s">
        <v>85</v>
      </c>
      <c r="AV126" s="14" t="s">
        <v>85</v>
      </c>
      <c r="AW126" s="14" t="s">
        <v>32</v>
      </c>
      <c r="AX126" s="14" t="s">
        <v>83</v>
      </c>
      <c r="AY126" s="229" t="s">
        <v>145</v>
      </c>
    </row>
    <row r="127" spans="1:65" s="12" customFormat="1" ht="22.9" customHeight="1">
      <c r="B127" s="171"/>
      <c r="C127" s="172"/>
      <c r="D127" s="173" t="s">
        <v>74</v>
      </c>
      <c r="E127" s="185" t="s">
        <v>150</v>
      </c>
      <c r="F127" s="185" t="s">
        <v>732</v>
      </c>
      <c r="G127" s="172"/>
      <c r="H127" s="172"/>
      <c r="I127" s="175"/>
      <c r="J127" s="186">
        <f>BK127</f>
        <v>0</v>
      </c>
      <c r="K127" s="172"/>
      <c r="L127" s="177"/>
      <c r="M127" s="178"/>
      <c r="N127" s="179"/>
      <c r="O127" s="179"/>
      <c r="P127" s="180">
        <f>SUM(P128:P132)</f>
        <v>0</v>
      </c>
      <c r="Q127" s="179"/>
      <c r="R127" s="180">
        <f>SUM(R128:R132)</f>
        <v>2.0000000000000001E-4</v>
      </c>
      <c r="S127" s="179"/>
      <c r="T127" s="181">
        <f>SUM(T128:T132)</f>
        <v>0</v>
      </c>
      <c r="AR127" s="182" t="s">
        <v>83</v>
      </c>
      <c r="AT127" s="183" t="s">
        <v>74</v>
      </c>
      <c r="AU127" s="183" t="s">
        <v>83</v>
      </c>
      <c r="AY127" s="182" t="s">
        <v>145</v>
      </c>
      <c r="BK127" s="184">
        <f>SUM(BK128:BK132)</f>
        <v>0</v>
      </c>
    </row>
    <row r="128" spans="1:65" s="2" customFormat="1" ht="14.45" customHeight="1">
      <c r="A128" s="34"/>
      <c r="B128" s="35"/>
      <c r="C128" s="187" t="s">
        <v>85</v>
      </c>
      <c r="D128" s="187" t="s">
        <v>147</v>
      </c>
      <c r="E128" s="188" t="s">
        <v>1494</v>
      </c>
      <c r="F128" s="189" t="s">
        <v>1495</v>
      </c>
      <c r="G128" s="190" t="s">
        <v>149</v>
      </c>
      <c r="H128" s="191">
        <v>1</v>
      </c>
      <c r="I128" s="192"/>
      <c r="J128" s="193">
        <f>ROUND(I128*H128,2)</f>
        <v>0</v>
      </c>
      <c r="K128" s="194"/>
      <c r="L128" s="195"/>
      <c r="M128" s="196" t="s">
        <v>1</v>
      </c>
      <c r="N128" s="197" t="s">
        <v>40</v>
      </c>
      <c r="O128" s="71"/>
      <c r="P128" s="198">
        <f>O128*H128</f>
        <v>0</v>
      </c>
      <c r="Q128" s="198">
        <v>0</v>
      </c>
      <c r="R128" s="198">
        <f>Q128*H128</f>
        <v>0</v>
      </c>
      <c r="S128" s="198">
        <v>0</v>
      </c>
      <c r="T128" s="199">
        <f>S128*H128</f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200" t="s">
        <v>150</v>
      </c>
      <c r="AT128" s="200" t="s">
        <v>147</v>
      </c>
      <c r="AU128" s="200" t="s">
        <v>85</v>
      </c>
      <c r="AY128" s="17" t="s">
        <v>145</v>
      </c>
      <c r="BE128" s="201">
        <f>IF(N128="základní",J128,0)</f>
        <v>0</v>
      </c>
      <c r="BF128" s="201">
        <f>IF(N128="snížená",J128,0)</f>
        <v>0</v>
      </c>
      <c r="BG128" s="201">
        <f>IF(N128="zákl. přenesená",J128,0)</f>
        <v>0</v>
      </c>
      <c r="BH128" s="201">
        <f>IF(N128="sníž. přenesená",J128,0)</f>
        <v>0</v>
      </c>
      <c r="BI128" s="201">
        <f>IF(N128="nulová",J128,0)</f>
        <v>0</v>
      </c>
      <c r="BJ128" s="17" t="s">
        <v>83</v>
      </c>
      <c r="BK128" s="201">
        <f>ROUND(I128*H128,2)</f>
        <v>0</v>
      </c>
      <c r="BL128" s="17" t="s">
        <v>151</v>
      </c>
      <c r="BM128" s="200" t="s">
        <v>1496</v>
      </c>
    </row>
    <row r="129" spans="1:65" s="2" customFormat="1" ht="14.45" customHeight="1">
      <c r="A129" s="34"/>
      <c r="B129" s="35"/>
      <c r="C129" s="241" t="s">
        <v>155</v>
      </c>
      <c r="D129" s="241" t="s">
        <v>218</v>
      </c>
      <c r="E129" s="242" t="s">
        <v>1497</v>
      </c>
      <c r="F129" s="243" t="s">
        <v>1498</v>
      </c>
      <c r="G129" s="244" t="s">
        <v>173</v>
      </c>
      <c r="H129" s="245">
        <v>201.7</v>
      </c>
      <c r="I129" s="246"/>
      <c r="J129" s="247">
        <f>ROUND(I129*H129,2)</f>
        <v>0</v>
      </c>
      <c r="K129" s="248"/>
      <c r="L129" s="39"/>
      <c r="M129" s="249" t="s">
        <v>1</v>
      </c>
      <c r="N129" s="250" t="s">
        <v>40</v>
      </c>
      <c r="O129" s="71"/>
      <c r="P129" s="198">
        <f>O129*H129</f>
        <v>0</v>
      </c>
      <c r="Q129" s="198">
        <v>0</v>
      </c>
      <c r="R129" s="198">
        <f>Q129*H129</f>
        <v>0</v>
      </c>
      <c r="S129" s="198">
        <v>0</v>
      </c>
      <c r="T129" s="199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200" t="s">
        <v>151</v>
      </c>
      <c r="AT129" s="200" t="s">
        <v>218</v>
      </c>
      <c r="AU129" s="200" t="s">
        <v>85</v>
      </c>
      <c r="AY129" s="17" t="s">
        <v>145</v>
      </c>
      <c r="BE129" s="201">
        <f>IF(N129="základní",J129,0)</f>
        <v>0</v>
      </c>
      <c r="BF129" s="201">
        <f>IF(N129="snížená",J129,0)</f>
        <v>0</v>
      </c>
      <c r="BG129" s="201">
        <f>IF(N129="zákl. přenesená",J129,0)</f>
        <v>0</v>
      </c>
      <c r="BH129" s="201">
        <f>IF(N129="sníž. přenesená",J129,0)</f>
        <v>0</v>
      </c>
      <c r="BI129" s="201">
        <f>IF(N129="nulová",J129,0)</f>
        <v>0</v>
      </c>
      <c r="BJ129" s="17" t="s">
        <v>83</v>
      </c>
      <c r="BK129" s="201">
        <f>ROUND(I129*H129,2)</f>
        <v>0</v>
      </c>
      <c r="BL129" s="17" t="s">
        <v>151</v>
      </c>
      <c r="BM129" s="200" t="s">
        <v>1499</v>
      </c>
    </row>
    <row r="130" spans="1:65" s="14" customFormat="1">
      <c r="B130" s="219"/>
      <c r="C130" s="220"/>
      <c r="D130" s="210" t="s">
        <v>191</v>
      </c>
      <c r="E130" s="221" t="s">
        <v>1</v>
      </c>
      <c r="F130" s="222" t="s">
        <v>1293</v>
      </c>
      <c r="G130" s="220"/>
      <c r="H130" s="223">
        <v>201.7</v>
      </c>
      <c r="I130" s="224"/>
      <c r="J130" s="220"/>
      <c r="K130" s="220"/>
      <c r="L130" s="225"/>
      <c r="M130" s="226"/>
      <c r="N130" s="227"/>
      <c r="O130" s="227"/>
      <c r="P130" s="227"/>
      <c r="Q130" s="227"/>
      <c r="R130" s="227"/>
      <c r="S130" s="227"/>
      <c r="T130" s="228"/>
      <c r="AT130" s="229" t="s">
        <v>191</v>
      </c>
      <c r="AU130" s="229" t="s">
        <v>85</v>
      </c>
      <c r="AV130" s="14" t="s">
        <v>85</v>
      </c>
      <c r="AW130" s="14" t="s">
        <v>32</v>
      </c>
      <c r="AX130" s="14" t="s">
        <v>83</v>
      </c>
      <c r="AY130" s="229" t="s">
        <v>145</v>
      </c>
    </row>
    <row r="131" spans="1:65" s="2" customFormat="1" ht="24.2" customHeight="1">
      <c r="A131" s="34"/>
      <c r="B131" s="35"/>
      <c r="C131" s="241" t="s">
        <v>151</v>
      </c>
      <c r="D131" s="241" t="s">
        <v>218</v>
      </c>
      <c r="E131" s="242" t="s">
        <v>1203</v>
      </c>
      <c r="F131" s="243" t="s">
        <v>1204</v>
      </c>
      <c r="G131" s="244" t="s">
        <v>1205</v>
      </c>
      <c r="H131" s="245">
        <v>2</v>
      </c>
      <c r="I131" s="246"/>
      <c r="J131" s="247">
        <f>ROUND(I131*H131,2)</f>
        <v>0</v>
      </c>
      <c r="K131" s="248"/>
      <c r="L131" s="39"/>
      <c r="M131" s="249" t="s">
        <v>1</v>
      </c>
      <c r="N131" s="250" t="s">
        <v>40</v>
      </c>
      <c r="O131" s="71"/>
      <c r="P131" s="198">
        <f>O131*H131</f>
        <v>0</v>
      </c>
      <c r="Q131" s="198">
        <v>1E-4</v>
      </c>
      <c r="R131" s="198">
        <f>Q131*H131</f>
        <v>2.0000000000000001E-4</v>
      </c>
      <c r="S131" s="198">
        <v>0</v>
      </c>
      <c r="T131" s="199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200" t="s">
        <v>151</v>
      </c>
      <c r="AT131" s="200" t="s">
        <v>218</v>
      </c>
      <c r="AU131" s="200" t="s">
        <v>85</v>
      </c>
      <c r="AY131" s="17" t="s">
        <v>145</v>
      </c>
      <c r="BE131" s="201">
        <f>IF(N131="základní",J131,0)</f>
        <v>0</v>
      </c>
      <c r="BF131" s="201">
        <f>IF(N131="snížená",J131,0)</f>
        <v>0</v>
      </c>
      <c r="BG131" s="201">
        <f>IF(N131="zákl. přenesená",J131,0)</f>
        <v>0</v>
      </c>
      <c r="BH131" s="201">
        <f>IF(N131="sníž. přenesená",J131,0)</f>
        <v>0</v>
      </c>
      <c r="BI131" s="201">
        <f>IF(N131="nulová",J131,0)</f>
        <v>0</v>
      </c>
      <c r="BJ131" s="17" t="s">
        <v>83</v>
      </c>
      <c r="BK131" s="201">
        <f>ROUND(I131*H131,2)</f>
        <v>0</v>
      </c>
      <c r="BL131" s="17" t="s">
        <v>151</v>
      </c>
      <c r="BM131" s="200" t="s">
        <v>1500</v>
      </c>
    </row>
    <row r="132" spans="1:65" s="14" customFormat="1">
      <c r="B132" s="219"/>
      <c r="C132" s="220"/>
      <c r="D132" s="210" t="s">
        <v>191</v>
      </c>
      <c r="E132" s="221" t="s">
        <v>1</v>
      </c>
      <c r="F132" s="222" t="s">
        <v>85</v>
      </c>
      <c r="G132" s="220"/>
      <c r="H132" s="223">
        <v>2</v>
      </c>
      <c r="I132" s="224"/>
      <c r="J132" s="220"/>
      <c r="K132" s="220"/>
      <c r="L132" s="225"/>
      <c r="M132" s="226"/>
      <c r="N132" s="227"/>
      <c r="O132" s="227"/>
      <c r="P132" s="227"/>
      <c r="Q132" s="227"/>
      <c r="R132" s="227"/>
      <c r="S132" s="227"/>
      <c r="T132" s="228"/>
      <c r="AT132" s="229" t="s">
        <v>191</v>
      </c>
      <c r="AU132" s="229" t="s">
        <v>85</v>
      </c>
      <c r="AV132" s="14" t="s">
        <v>85</v>
      </c>
      <c r="AW132" s="14" t="s">
        <v>32</v>
      </c>
      <c r="AX132" s="14" t="s">
        <v>83</v>
      </c>
      <c r="AY132" s="229" t="s">
        <v>145</v>
      </c>
    </row>
    <row r="133" spans="1:65" s="12" customFormat="1" ht="25.9" customHeight="1">
      <c r="B133" s="171"/>
      <c r="C133" s="172"/>
      <c r="D133" s="173" t="s">
        <v>74</v>
      </c>
      <c r="E133" s="174" t="s">
        <v>147</v>
      </c>
      <c r="F133" s="174" t="s">
        <v>1034</v>
      </c>
      <c r="G133" s="172"/>
      <c r="H133" s="172"/>
      <c r="I133" s="175"/>
      <c r="J133" s="176">
        <f>BK133</f>
        <v>0</v>
      </c>
      <c r="K133" s="172"/>
      <c r="L133" s="177"/>
      <c r="M133" s="178"/>
      <c r="N133" s="179"/>
      <c r="O133" s="179"/>
      <c r="P133" s="180">
        <f>P134</f>
        <v>0</v>
      </c>
      <c r="Q133" s="179"/>
      <c r="R133" s="180">
        <f>R134</f>
        <v>0</v>
      </c>
      <c r="S133" s="179"/>
      <c r="T133" s="181">
        <f>T134</f>
        <v>0</v>
      </c>
      <c r="AR133" s="182" t="s">
        <v>155</v>
      </c>
      <c r="AT133" s="183" t="s">
        <v>74</v>
      </c>
      <c r="AU133" s="183" t="s">
        <v>75</v>
      </c>
      <c r="AY133" s="182" t="s">
        <v>145</v>
      </c>
      <c r="BK133" s="184">
        <f>BK134</f>
        <v>0</v>
      </c>
    </row>
    <row r="134" spans="1:65" s="12" customFormat="1" ht="22.9" customHeight="1">
      <c r="B134" s="171"/>
      <c r="C134" s="172"/>
      <c r="D134" s="173" t="s">
        <v>74</v>
      </c>
      <c r="E134" s="185" t="s">
        <v>1450</v>
      </c>
      <c r="F134" s="185" t="s">
        <v>1451</v>
      </c>
      <c r="G134" s="172"/>
      <c r="H134" s="172"/>
      <c r="I134" s="175"/>
      <c r="J134" s="186">
        <f>BK134</f>
        <v>0</v>
      </c>
      <c r="K134" s="172"/>
      <c r="L134" s="177"/>
      <c r="M134" s="178"/>
      <c r="N134" s="179"/>
      <c r="O134" s="179"/>
      <c r="P134" s="180">
        <f>SUM(P135:P136)</f>
        <v>0</v>
      </c>
      <c r="Q134" s="179"/>
      <c r="R134" s="180">
        <f>SUM(R135:R136)</f>
        <v>0</v>
      </c>
      <c r="S134" s="179"/>
      <c r="T134" s="181">
        <f>SUM(T135:T136)</f>
        <v>0</v>
      </c>
      <c r="AR134" s="182" t="s">
        <v>155</v>
      </c>
      <c r="AT134" s="183" t="s">
        <v>74</v>
      </c>
      <c r="AU134" s="183" t="s">
        <v>83</v>
      </c>
      <c r="AY134" s="182" t="s">
        <v>145</v>
      </c>
      <c r="BK134" s="184">
        <f>SUM(BK135:BK136)</f>
        <v>0</v>
      </c>
    </row>
    <row r="135" spans="1:65" s="2" customFormat="1" ht="24.2" customHeight="1">
      <c r="A135" s="34"/>
      <c r="B135" s="35"/>
      <c r="C135" s="187" t="s">
        <v>144</v>
      </c>
      <c r="D135" s="187" t="s">
        <v>147</v>
      </c>
      <c r="E135" s="188" t="s">
        <v>1501</v>
      </c>
      <c r="F135" s="189" t="s">
        <v>1502</v>
      </c>
      <c r="G135" s="190" t="s">
        <v>149</v>
      </c>
      <c r="H135" s="191">
        <v>1</v>
      </c>
      <c r="I135" s="192"/>
      <c r="J135" s="193">
        <f>ROUND(I135*H135,2)</f>
        <v>0</v>
      </c>
      <c r="K135" s="194"/>
      <c r="L135" s="195"/>
      <c r="M135" s="196" t="s">
        <v>1</v>
      </c>
      <c r="N135" s="197" t="s">
        <v>40</v>
      </c>
      <c r="O135" s="71"/>
      <c r="P135" s="198">
        <f>O135*H135</f>
        <v>0</v>
      </c>
      <c r="Q135" s="198">
        <v>0</v>
      </c>
      <c r="R135" s="198">
        <f>Q135*H135</f>
        <v>0</v>
      </c>
      <c r="S135" s="198">
        <v>0</v>
      </c>
      <c r="T135" s="199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200" t="s">
        <v>1454</v>
      </c>
      <c r="AT135" s="200" t="s">
        <v>147</v>
      </c>
      <c r="AU135" s="200" t="s">
        <v>85</v>
      </c>
      <c r="AY135" s="17" t="s">
        <v>145</v>
      </c>
      <c r="BE135" s="201">
        <f>IF(N135="základní",J135,0)</f>
        <v>0</v>
      </c>
      <c r="BF135" s="201">
        <f>IF(N135="snížená",J135,0)</f>
        <v>0</v>
      </c>
      <c r="BG135" s="201">
        <f>IF(N135="zákl. přenesená",J135,0)</f>
        <v>0</v>
      </c>
      <c r="BH135" s="201">
        <f>IF(N135="sníž. přenesená",J135,0)</f>
        <v>0</v>
      </c>
      <c r="BI135" s="201">
        <f>IF(N135="nulová",J135,0)</f>
        <v>0</v>
      </c>
      <c r="BJ135" s="17" t="s">
        <v>83</v>
      </c>
      <c r="BK135" s="201">
        <f>ROUND(I135*H135,2)</f>
        <v>0</v>
      </c>
      <c r="BL135" s="17" t="s">
        <v>570</v>
      </c>
      <c r="BM135" s="200" t="s">
        <v>1503</v>
      </c>
    </row>
    <row r="136" spans="1:65" s="2" customFormat="1" ht="24.2" customHeight="1">
      <c r="A136" s="34"/>
      <c r="B136" s="35"/>
      <c r="C136" s="241" t="s">
        <v>164</v>
      </c>
      <c r="D136" s="241" t="s">
        <v>218</v>
      </c>
      <c r="E136" s="242" t="s">
        <v>1504</v>
      </c>
      <c r="F136" s="243" t="s">
        <v>1505</v>
      </c>
      <c r="G136" s="244" t="s">
        <v>159</v>
      </c>
      <c r="H136" s="245">
        <v>7</v>
      </c>
      <c r="I136" s="246"/>
      <c r="J136" s="247">
        <f>ROUND(I136*H136,2)</f>
        <v>0</v>
      </c>
      <c r="K136" s="248"/>
      <c r="L136" s="39"/>
      <c r="M136" s="251" t="s">
        <v>1</v>
      </c>
      <c r="N136" s="252" t="s">
        <v>40</v>
      </c>
      <c r="O136" s="204"/>
      <c r="P136" s="205">
        <f>O136*H136</f>
        <v>0</v>
      </c>
      <c r="Q136" s="205">
        <v>0</v>
      </c>
      <c r="R136" s="205">
        <f>Q136*H136</f>
        <v>0</v>
      </c>
      <c r="S136" s="205">
        <v>0</v>
      </c>
      <c r="T136" s="206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200" t="s">
        <v>570</v>
      </c>
      <c r="AT136" s="200" t="s">
        <v>218</v>
      </c>
      <c r="AU136" s="200" t="s">
        <v>85</v>
      </c>
      <c r="AY136" s="17" t="s">
        <v>145</v>
      </c>
      <c r="BE136" s="201">
        <f>IF(N136="základní",J136,0)</f>
        <v>0</v>
      </c>
      <c r="BF136" s="201">
        <f>IF(N136="snížená",J136,0)</f>
        <v>0</v>
      </c>
      <c r="BG136" s="201">
        <f>IF(N136="zákl. přenesená",J136,0)</f>
        <v>0</v>
      </c>
      <c r="BH136" s="201">
        <f>IF(N136="sníž. přenesená",J136,0)</f>
        <v>0</v>
      </c>
      <c r="BI136" s="201">
        <f>IF(N136="nulová",J136,0)</f>
        <v>0</v>
      </c>
      <c r="BJ136" s="17" t="s">
        <v>83</v>
      </c>
      <c r="BK136" s="201">
        <f>ROUND(I136*H136,2)</f>
        <v>0</v>
      </c>
      <c r="BL136" s="17" t="s">
        <v>570</v>
      </c>
      <c r="BM136" s="200" t="s">
        <v>1506</v>
      </c>
    </row>
    <row r="137" spans="1:65" s="2" customFormat="1" ht="6.95" customHeight="1">
      <c r="A137" s="34"/>
      <c r="B137" s="54"/>
      <c r="C137" s="55"/>
      <c r="D137" s="55"/>
      <c r="E137" s="55"/>
      <c r="F137" s="55"/>
      <c r="G137" s="55"/>
      <c r="H137" s="55"/>
      <c r="I137" s="55"/>
      <c r="J137" s="55"/>
      <c r="K137" s="55"/>
      <c r="L137" s="39"/>
      <c r="M137" s="34"/>
      <c r="O137" s="34"/>
      <c r="P137" s="34"/>
      <c r="Q137" s="34"/>
      <c r="R137" s="34"/>
      <c r="S137" s="34"/>
      <c r="T137" s="34"/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</row>
  </sheetData>
  <sheetProtection algorithmName="SHA-512" hashValue="E4hCkgQKeIxUTTIeYt52KeYzU9VV8ENQImzc7n7LvlXOAeRfvhKqPML0VAncbuCVIooO4ceL6tuwNBXtakx1Mg==" saltValue="jcb2SrwY5k1XwwyIXg0eV982KTPy/XEgOQw7xPo1S1A8pByCJ44xVzNe2LbsIxVOzHWa9L6tGRPoWucTNyf8cw==" spinCount="100000" sheet="1" objects="1" scenarios="1" formatColumns="0" formatRows="0" autoFilter="0"/>
  <autoFilter ref="C120:K136"/>
  <mergeCells count="9">
    <mergeCell ref="E87:H87"/>
    <mergeCell ref="E111:H111"/>
    <mergeCell ref="E113:H113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11"/>
  <sheetViews>
    <sheetView showGridLines="0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56" s="1" customFormat="1" ht="36.950000000000003" customHeight="1">
      <c r="L2" s="279"/>
      <c r="M2" s="279"/>
      <c r="N2" s="279"/>
      <c r="O2" s="279"/>
      <c r="P2" s="279"/>
      <c r="Q2" s="279"/>
      <c r="R2" s="279"/>
      <c r="S2" s="279"/>
      <c r="T2" s="279"/>
      <c r="U2" s="279"/>
      <c r="V2" s="279"/>
      <c r="AT2" s="17" t="s">
        <v>106</v>
      </c>
      <c r="AZ2" s="207" t="s">
        <v>1229</v>
      </c>
      <c r="BA2" s="207" t="s">
        <v>1229</v>
      </c>
      <c r="BB2" s="207" t="s">
        <v>173</v>
      </c>
      <c r="BC2" s="207" t="s">
        <v>570</v>
      </c>
      <c r="BD2" s="207" t="s">
        <v>85</v>
      </c>
    </row>
    <row r="3" spans="1:56" s="1" customFormat="1" ht="6.95" customHeight="1">
      <c r="B3" s="108"/>
      <c r="C3" s="109"/>
      <c r="D3" s="109"/>
      <c r="E3" s="109"/>
      <c r="F3" s="109"/>
      <c r="G3" s="109"/>
      <c r="H3" s="109"/>
      <c r="I3" s="109"/>
      <c r="J3" s="109"/>
      <c r="K3" s="109"/>
      <c r="L3" s="20"/>
      <c r="AT3" s="17" t="s">
        <v>85</v>
      </c>
      <c r="AZ3" s="207" t="s">
        <v>1507</v>
      </c>
      <c r="BA3" s="207" t="s">
        <v>1507</v>
      </c>
      <c r="BB3" s="207" t="s">
        <v>173</v>
      </c>
      <c r="BC3" s="207" t="s">
        <v>411</v>
      </c>
      <c r="BD3" s="207" t="s">
        <v>85</v>
      </c>
    </row>
    <row r="4" spans="1:56" s="1" customFormat="1" ht="24.95" customHeight="1">
      <c r="B4" s="20"/>
      <c r="D4" s="110" t="s">
        <v>119</v>
      </c>
      <c r="L4" s="20"/>
      <c r="M4" s="111" t="s">
        <v>10</v>
      </c>
      <c r="AT4" s="17" t="s">
        <v>4</v>
      </c>
      <c r="AZ4" s="207" t="s">
        <v>1508</v>
      </c>
      <c r="BA4" s="207" t="s">
        <v>1508</v>
      </c>
      <c r="BB4" s="207" t="s">
        <v>173</v>
      </c>
      <c r="BC4" s="207" t="s">
        <v>570</v>
      </c>
      <c r="BD4" s="207" t="s">
        <v>85</v>
      </c>
    </row>
    <row r="5" spans="1:56" s="1" customFormat="1" ht="6.95" customHeight="1">
      <c r="B5" s="20"/>
      <c r="L5" s="20"/>
      <c r="AZ5" s="207" t="s">
        <v>1509</v>
      </c>
      <c r="BA5" s="207" t="s">
        <v>1509</v>
      </c>
      <c r="BB5" s="207" t="s">
        <v>173</v>
      </c>
      <c r="BC5" s="207" t="s">
        <v>570</v>
      </c>
      <c r="BD5" s="207" t="s">
        <v>85</v>
      </c>
    </row>
    <row r="6" spans="1:56" s="1" customFormat="1" ht="12" customHeight="1">
      <c r="B6" s="20"/>
      <c r="D6" s="112" t="s">
        <v>16</v>
      </c>
      <c r="L6" s="20"/>
    </row>
    <row r="7" spans="1:56" s="1" customFormat="1" ht="16.5" customHeight="1">
      <c r="B7" s="20"/>
      <c r="E7" s="314" t="str">
        <f>'Rekapitulace stavby'!K6</f>
        <v>Výškovická ul. prostor mezi ul. Svornosti a Čujkovova, Ostrava-Jih</v>
      </c>
      <c r="F7" s="315"/>
      <c r="G7" s="315"/>
      <c r="H7" s="315"/>
      <c r="L7" s="20"/>
    </row>
    <row r="8" spans="1:56" s="2" customFormat="1" ht="12" customHeight="1">
      <c r="A8" s="34"/>
      <c r="B8" s="39"/>
      <c r="C8" s="34"/>
      <c r="D8" s="112" t="s">
        <v>120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56" s="2" customFormat="1" ht="16.5" customHeight="1">
      <c r="A9" s="34"/>
      <c r="B9" s="39"/>
      <c r="C9" s="34"/>
      <c r="D9" s="34"/>
      <c r="E9" s="316" t="s">
        <v>1510</v>
      </c>
      <c r="F9" s="317"/>
      <c r="G9" s="317"/>
      <c r="H9" s="317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56" s="2" customFormat="1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56" s="2" customFormat="1" ht="12" customHeight="1">
      <c r="A11" s="34"/>
      <c r="B11" s="39"/>
      <c r="C11" s="34"/>
      <c r="D11" s="112" t="s">
        <v>18</v>
      </c>
      <c r="E11" s="34"/>
      <c r="F11" s="113" t="s">
        <v>1</v>
      </c>
      <c r="G11" s="34"/>
      <c r="H11" s="34"/>
      <c r="I11" s="112" t="s">
        <v>19</v>
      </c>
      <c r="J11" s="113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56" s="2" customFormat="1" ht="12" customHeight="1">
      <c r="A12" s="34"/>
      <c r="B12" s="39"/>
      <c r="C12" s="34"/>
      <c r="D12" s="112" t="s">
        <v>20</v>
      </c>
      <c r="E12" s="34"/>
      <c r="F12" s="113" t="s">
        <v>21</v>
      </c>
      <c r="G12" s="34"/>
      <c r="H12" s="34"/>
      <c r="I12" s="112" t="s">
        <v>22</v>
      </c>
      <c r="J12" s="114" t="str">
        <f>'Rekapitulace stavby'!AN8</f>
        <v>27. 10. 2021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5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56" s="2" customFormat="1" ht="12" customHeight="1">
      <c r="A14" s="34"/>
      <c r="B14" s="39"/>
      <c r="C14" s="34"/>
      <c r="D14" s="112" t="s">
        <v>24</v>
      </c>
      <c r="E14" s="34"/>
      <c r="F14" s="34"/>
      <c r="G14" s="34"/>
      <c r="H14" s="34"/>
      <c r="I14" s="112" t="s">
        <v>25</v>
      </c>
      <c r="J14" s="113" t="s">
        <v>1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56" s="2" customFormat="1" ht="18" customHeight="1">
      <c r="A15" s="34"/>
      <c r="B15" s="39"/>
      <c r="C15" s="34"/>
      <c r="D15" s="34"/>
      <c r="E15" s="113" t="s">
        <v>26</v>
      </c>
      <c r="F15" s="34"/>
      <c r="G15" s="34"/>
      <c r="H15" s="34"/>
      <c r="I15" s="112" t="s">
        <v>27</v>
      </c>
      <c r="J15" s="113" t="s">
        <v>1</v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5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12" t="s">
        <v>28</v>
      </c>
      <c r="E17" s="34"/>
      <c r="F17" s="34"/>
      <c r="G17" s="34"/>
      <c r="H17" s="34"/>
      <c r="I17" s="112" t="s">
        <v>25</v>
      </c>
      <c r="J17" s="30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318" t="str">
        <f>'Rekapitulace stavby'!E14</f>
        <v>Vyplň údaj</v>
      </c>
      <c r="F18" s="319"/>
      <c r="G18" s="319"/>
      <c r="H18" s="319"/>
      <c r="I18" s="112" t="s">
        <v>27</v>
      </c>
      <c r="J18" s="30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12" t="s">
        <v>30</v>
      </c>
      <c r="E20" s="34"/>
      <c r="F20" s="34"/>
      <c r="G20" s="34"/>
      <c r="H20" s="34"/>
      <c r="I20" s="112" t="s">
        <v>25</v>
      </c>
      <c r="J20" s="113" t="s">
        <v>1</v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13" t="s">
        <v>31</v>
      </c>
      <c r="F21" s="34"/>
      <c r="G21" s="34"/>
      <c r="H21" s="34"/>
      <c r="I21" s="112" t="s">
        <v>27</v>
      </c>
      <c r="J21" s="113" t="s">
        <v>1</v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12" t="s">
        <v>33</v>
      </c>
      <c r="E23" s="34"/>
      <c r="F23" s="34"/>
      <c r="G23" s="34"/>
      <c r="H23" s="34"/>
      <c r="I23" s="112" t="s">
        <v>25</v>
      </c>
      <c r="J23" s="113" t="s">
        <v>1</v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13" t="s">
        <v>31</v>
      </c>
      <c r="F24" s="34"/>
      <c r="G24" s="34"/>
      <c r="H24" s="34"/>
      <c r="I24" s="112" t="s">
        <v>27</v>
      </c>
      <c r="J24" s="113" t="s">
        <v>1</v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12" t="s">
        <v>34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15"/>
      <c r="B27" s="116"/>
      <c r="C27" s="115"/>
      <c r="D27" s="115"/>
      <c r="E27" s="320" t="s">
        <v>1</v>
      </c>
      <c r="F27" s="320"/>
      <c r="G27" s="320"/>
      <c r="H27" s="320"/>
      <c r="I27" s="115"/>
      <c r="J27" s="115"/>
      <c r="K27" s="115"/>
      <c r="L27" s="117"/>
      <c r="S27" s="115"/>
      <c r="T27" s="115"/>
      <c r="U27" s="115"/>
      <c r="V27" s="115"/>
      <c r="W27" s="115"/>
      <c r="X27" s="115"/>
      <c r="Y27" s="115"/>
      <c r="Z27" s="115"/>
      <c r="AA27" s="115"/>
      <c r="AB27" s="115"/>
      <c r="AC27" s="115"/>
      <c r="AD27" s="115"/>
      <c r="AE27" s="115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18"/>
      <c r="E29" s="118"/>
      <c r="F29" s="118"/>
      <c r="G29" s="118"/>
      <c r="H29" s="118"/>
      <c r="I29" s="118"/>
      <c r="J29" s="118"/>
      <c r="K29" s="118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19" t="s">
        <v>35</v>
      </c>
      <c r="E30" s="34"/>
      <c r="F30" s="34"/>
      <c r="G30" s="34"/>
      <c r="H30" s="34"/>
      <c r="I30" s="34"/>
      <c r="J30" s="120">
        <f>ROUND(J121,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18"/>
      <c r="E31" s="118"/>
      <c r="F31" s="118"/>
      <c r="G31" s="118"/>
      <c r="H31" s="118"/>
      <c r="I31" s="118"/>
      <c r="J31" s="118"/>
      <c r="K31" s="118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21" t="s">
        <v>37</v>
      </c>
      <c r="G32" s="34"/>
      <c r="H32" s="34"/>
      <c r="I32" s="121" t="s">
        <v>36</v>
      </c>
      <c r="J32" s="121" t="s">
        <v>38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22" t="s">
        <v>39</v>
      </c>
      <c r="E33" s="112" t="s">
        <v>40</v>
      </c>
      <c r="F33" s="123">
        <f>ROUND((SUM(BE121:BE210)),  2)</f>
        <v>0</v>
      </c>
      <c r="G33" s="34"/>
      <c r="H33" s="34"/>
      <c r="I33" s="124">
        <v>0.21</v>
      </c>
      <c r="J33" s="123">
        <f>ROUND(((SUM(BE121:BE210))*I33),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12" t="s">
        <v>41</v>
      </c>
      <c r="F34" s="123">
        <f>ROUND((SUM(BF121:BF210)),  2)</f>
        <v>0</v>
      </c>
      <c r="G34" s="34"/>
      <c r="H34" s="34"/>
      <c r="I34" s="124">
        <v>0.15</v>
      </c>
      <c r="J34" s="123">
        <f>ROUND(((SUM(BF121:BF210))*I34),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12" t="s">
        <v>42</v>
      </c>
      <c r="F35" s="123">
        <f>ROUND((SUM(BG121:BG210)),  2)</f>
        <v>0</v>
      </c>
      <c r="G35" s="34"/>
      <c r="H35" s="34"/>
      <c r="I35" s="124">
        <v>0.21</v>
      </c>
      <c r="J35" s="123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12" t="s">
        <v>43</v>
      </c>
      <c r="F36" s="123">
        <f>ROUND((SUM(BH121:BH210)),  2)</f>
        <v>0</v>
      </c>
      <c r="G36" s="34"/>
      <c r="H36" s="34"/>
      <c r="I36" s="124">
        <v>0.15</v>
      </c>
      <c r="J36" s="123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2" t="s">
        <v>44</v>
      </c>
      <c r="F37" s="123">
        <f>ROUND((SUM(BI121:BI210)),  2)</f>
        <v>0</v>
      </c>
      <c r="G37" s="34"/>
      <c r="H37" s="34"/>
      <c r="I37" s="124">
        <v>0</v>
      </c>
      <c r="J37" s="123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25"/>
      <c r="D39" s="126" t="s">
        <v>45</v>
      </c>
      <c r="E39" s="127"/>
      <c r="F39" s="127"/>
      <c r="G39" s="128" t="s">
        <v>46</v>
      </c>
      <c r="H39" s="129" t="s">
        <v>47</v>
      </c>
      <c r="I39" s="127"/>
      <c r="J39" s="130">
        <f>SUM(J30:J37)</f>
        <v>0</v>
      </c>
      <c r="K39" s="131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1" customFormat="1" ht="14.45" customHeight="1">
      <c r="B41" s="20"/>
      <c r="L41" s="20"/>
    </row>
    <row r="42" spans="1:31" s="1" customFormat="1" ht="14.45" customHeight="1">
      <c r="B42" s="20"/>
      <c r="L42" s="20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51"/>
      <c r="D50" s="132" t="s">
        <v>48</v>
      </c>
      <c r="E50" s="133"/>
      <c r="F50" s="133"/>
      <c r="G50" s="132" t="s">
        <v>49</v>
      </c>
      <c r="H50" s="133"/>
      <c r="I50" s="133"/>
      <c r="J50" s="133"/>
      <c r="K50" s="133"/>
      <c r="L50" s="51"/>
    </row>
    <row r="51" spans="1:31">
      <c r="B51" s="20"/>
      <c r="L51" s="20"/>
    </row>
    <row r="52" spans="1:31">
      <c r="B52" s="20"/>
      <c r="L52" s="20"/>
    </row>
    <row r="53" spans="1:31">
      <c r="B53" s="20"/>
      <c r="L53" s="20"/>
    </row>
    <row r="54" spans="1:31">
      <c r="B54" s="20"/>
      <c r="L54" s="20"/>
    </row>
    <row r="55" spans="1:31">
      <c r="B55" s="20"/>
      <c r="L55" s="20"/>
    </row>
    <row r="56" spans="1:31">
      <c r="B56" s="20"/>
      <c r="L56" s="20"/>
    </row>
    <row r="57" spans="1:31">
      <c r="B57" s="20"/>
      <c r="L57" s="20"/>
    </row>
    <row r="58" spans="1:31">
      <c r="B58" s="20"/>
      <c r="L58" s="20"/>
    </row>
    <row r="59" spans="1:31">
      <c r="B59" s="20"/>
      <c r="L59" s="20"/>
    </row>
    <row r="60" spans="1:31">
      <c r="B60" s="20"/>
      <c r="L60" s="20"/>
    </row>
    <row r="61" spans="1:31" s="2" customFormat="1" ht="12.75">
      <c r="A61" s="34"/>
      <c r="B61" s="39"/>
      <c r="C61" s="34"/>
      <c r="D61" s="134" t="s">
        <v>50</v>
      </c>
      <c r="E61" s="135"/>
      <c r="F61" s="136" t="s">
        <v>51</v>
      </c>
      <c r="G61" s="134" t="s">
        <v>50</v>
      </c>
      <c r="H61" s="135"/>
      <c r="I61" s="135"/>
      <c r="J61" s="137" t="s">
        <v>51</v>
      </c>
      <c r="K61" s="135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>
      <c r="B62" s="20"/>
      <c r="L62" s="20"/>
    </row>
    <row r="63" spans="1:31">
      <c r="B63" s="20"/>
      <c r="L63" s="20"/>
    </row>
    <row r="64" spans="1:31">
      <c r="B64" s="20"/>
      <c r="L64" s="20"/>
    </row>
    <row r="65" spans="1:31" s="2" customFormat="1" ht="12.75">
      <c r="A65" s="34"/>
      <c r="B65" s="39"/>
      <c r="C65" s="34"/>
      <c r="D65" s="132" t="s">
        <v>52</v>
      </c>
      <c r="E65" s="138"/>
      <c r="F65" s="138"/>
      <c r="G65" s="132" t="s">
        <v>53</v>
      </c>
      <c r="H65" s="138"/>
      <c r="I65" s="138"/>
      <c r="J65" s="138"/>
      <c r="K65" s="138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>
      <c r="B66" s="20"/>
      <c r="L66" s="20"/>
    </row>
    <row r="67" spans="1:31">
      <c r="B67" s="20"/>
      <c r="L67" s="20"/>
    </row>
    <row r="68" spans="1:31">
      <c r="B68" s="20"/>
      <c r="L68" s="20"/>
    </row>
    <row r="69" spans="1:31">
      <c r="B69" s="20"/>
      <c r="L69" s="20"/>
    </row>
    <row r="70" spans="1:31">
      <c r="B70" s="20"/>
      <c r="L70" s="20"/>
    </row>
    <row r="71" spans="1:31">
      <c r="B71" s="20"/>
      <c r="L71" s="20"/>
    </row>
    <row r="72" spans="1:31">
      <c r="B72" s="20"/>
      <c r="L72" s="20"/>
    </row>
    <row r="73" spans="1:31">
      <c r="B73" s="20"/>
      <c r="L73" s="20"/>
    </row>
    <row r="74" spans="1:31">
      <c r="B74" s="20"/>
      <c r="L74" s="20"/>
    </row>
    <row r="75" spans="1:31">
      <c r="B75" s="20"/>
      <c r="L75" s="20"/>
    </row>
    <row r="76" spans="1:31" s="2" customFormat="1" ht="12.75">
      <c r="A76" s="34"/>
      <c r="B76" s="39"/>
      <c r="C76" s="34"/>
      <c r="D76" s="134" t="s">
        <v>50</v>
      </c>
      <c r="E76" s="135"/>
      <c r="F76" s="136" t="s">
        <v>51</v>
      </c>
      <c r="G76" s="134" t="s">
        <v>50</v>
      </c>
      <c r="H76" s="135"/>
      <c r="I76" s="135"/>
      <c r="J76" s="137" t="s">
        <v>51</v>
      </c>
      <c r="K76" s="135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39"/>
      <c r="C77" s="140"/>
      <c r="D77" s="140"/>
      <c r="E77" s="140"/>
      <c r="F77" s="140"/>
      <c r="G77" s="140"/>
      <c r="H77" s="140"/>
      <c r="I77" s="140"/>
      <c r="J77" s="140"/>
      <c r="K77" s="140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47" s="2" customFormat="1" ht="6.95" customHeight="1">
      <c r="A81" s="34"/>
      <c r="B81" s="141"/>
      <c r="C81" s="142"/>
      <c r="D81" s="142"/>
      <c r="E81" s="142"/>
      <c r="F81" s="142"/>
      <c r="G81" s="142"/>
      <c r="H81" s="142"/>
      <c r="I81" s="142"/>
      <c r="J81" s="142"/>
      <c r="K81" s="142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4.95" customHeight="1">
      <c r="A82" s="34"/>
      <c r="B82" s="35"/>
      <c r="C82" s="23" t="s">
        <v>122</v>
      </c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16.5" customHeight="1">
      <c r="A85" s="34"/>
      <c r="B85" s="35"/>
      <c r="C85" s="36"/>
      <c r="D85" s="36"/>
      <c r="E85" s="312" t="str">
        <f>E7</f>
        <v>Výškovická ul. prostor mezi ul. Svornosti a Čujkovova, Ostrava-Jih</v>
      </c>
      <c r="F85" s="313"/>
      <c r="G85" s="313"/>
      <c r="H85" s="313"/>
      <c r="I85" s="36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12" customHeight="1">
      <c r="A86" s="34"/>
      <c r="B86" s="35"/>
      <c r="C86" s="29" t="s">
        <v>120</v>
      </c>
      <c r="D86" s="36"/>
      <c r="E86" s="36"/>
      <c r="F86" s="36"/>
      <c r="G86" s="36"/>
      <c r="H86" s="36"/>
      <c r="I86" s="36"/>
      <c r="J86" s="36"/>
      <c r="K86" s="36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16.5" customHeight="1">
      <c r="A87" s="34"/>
      <c r="B87" s="35"/>
      <c r="C87" s="36"/>
      <c r="D87" s="36"/>
      <c r="E87" s="304" t="str">
        <f>E9</f>
        <v>008 - SO 401 VEŘEJNÉ OSVĚTLENÍ - uznatelné</v>
      </c>
      <c r="F87" s="311"/>
      <c r="G87" s="311"/>
      <c r="H87" s="311"/>
      <c r="I87" s="36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12" customHeight="1">
      <c r="A89" s="34"/>
      <c r="B89" s="35"/>
      <c r="C89" s="29" t="s">
        <v>20</v>
      </c>
      <c r="D89" s="36"/>
      <c r="E89" s="36"/>
      <c r="F89" s="27" t="str">
        <f>F12</f>
        <v>ul. Výškovická</v>
      </c>
      <c r="G89" s="36"/>
      <c r="H89" s="36"/>
      <c r="I89" s="29" t="s">
        <v>22</v>
      </c>
      <c r="J89" s="66" t="str">
        <f>IF(J12="","",J12)</f>
        <v>27. 10. 2021</v>
      </c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25.7" customHeight="1">
      <c r="A91" s="34"/>
      <c r="B91" s="35"/>
      <c r="C91" s="29" t="s">
        <v>24</v>
      </c>
      <c r="D91" s="36"/>
      <c r="E91" s="36"/>
      <c r="F91" s="27" t="str">
        <f>E15</f>
        <v>Městský obvod Ostrava – Jih</v>
      </c>
      <c r="G91" s="36"/>
      <c r="H91" s="36"/>
      <c r="I91" s="29" t="s">
        <v>30</v>
      </c>
      <c r="J91" s="32" t="str">
        <f>E21</f>
        <v>Ing. Bc. Roman Fildán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25.7" customHeight="1">
      <c r="A92" s="34"/>
      <c r="B92" s="35"/>
      <c r="C92" s="29" t="s">
        <v>28</v>
      </c>
      <c r="D92" s="36"/>
      <c r="E92" s="36"/>
      <c r="F92" s="27" t="str">
        <f>IF(E18="","",E18)</f>
        <v>Vyplň údaj</v>
      </c>
      <c r="G92" s="36"/>
      <c r="H92" s="36"/>
      <c r="I92" s="29" t="s">
        <v>33</v>
      </c>
      <c r="J92" s="32" t="str">
        <f>E24</f>
        <v>Ing. Bc. Roman Fildán</v>
      </c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35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9.25" customHeight="1">
      <c r="A94" s="34"/>
      <c r="B94" s="35"/>
      <c r="C94" s="143" t="s">
        <v>123</v>
      </c>
      <c r="D94" s="144"/>
      <c r="E94" s="144"/>
      <c r="F94" s="144"/>
      <c r="G94" s="144"/>
      <c r="H94" s="144"/>
      <c r="I94" s="144"/>
      <c r="J94" s="145" t="s">
        <v>124</v>
      </c>
      <c r="K94" s="144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47" s="2" customFormat="1" ht="22.9" customHeight="1">
      <c r="A96" s="34"/>
      <c r="B96" s="35"/>
      <c r="C96" s="146" t="s">
        <v>125</v>
      </c>
      <c r="D96" s="36"/>
      <c r="E96" s="36"/>
      <c r="F96" s="36"/>
      <c r="G96" s="36"/>
      <c r="H96" s="36"/>
      <c r="I96" s="36"/>
      <c r="J96" s="84">
        <f>J121</f>
        <v>0</v>
      </c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7" t="s">
        <v>126</v>
      </c>
    </row>
    <row r="97" spans="1:31" s="9" customFormat="1" ht="24.95" customHeight="1">
      <c r="B97" s="147"/>
      <c r="C97" s="148"/>
      <c r="D97" s="149" t="s">
        <v>292</v>
      </c>
      <c r="E97" s="150"/>
      <c r="F97" s="150"/>
      <c r="G97" s="150"/>
      <c r="H97" s="150"/>
      <c r="I97" s="150"/>
      <c r="J97" s="151">
        <f>J122</f>
        <v>0</v>
      </c>
      <c r="K97" s="148"/>
      <c r="L97" s="152"/>
    </row>
    <row r="98" spans="1:31" s="10" customFormat="1" ht="19.899999999999999" customHeight="1">
      <c r="B98" s="153"/>
      <c r="C98" s="154"/>
      <c r="D98" s="155" t="s">
        <v>1230</v>
      </c>
      <c r="E98" s="156"/>
      <c r="F98" s="156"/>
      <c r="G98" s="156"/>
      <c r="H98" s="156"/>
      <c r="I98" s="156"/>
      <c r="J98" s="157">
        <f>J123</f>
        <v>0</v>
      </c>
      <c r="K98" s="154"/>
      <c r="L98" s="158"/>
    </row>
    <row r="99" spans="1:31" s="9" customFormat="1" ht="24.95" customHeight="1">
      <c r="B99" s="147"/>
      <c r="C99" s="148"/>
      <c r="D99" s="149" t="s">
        <v>296</v>
      </c>
      <c r="E99" s="150"/>
      <c r="F99" s="150"/>
      <c r="G99" s="150"/>
      <c r="H99" s="150"/>
      <c r="I99" s="150"/>
      <c r="J99" s="151">
        <f>J134</f>
        <v>0</v>
      </c>
      <c r="K99" s="148"/>
      <c r="L99" s="152"/>
    </row>
    <row r="100" spans="1:31" s="10" customFormat="1" ht="19.899999999999999" customHeight="1">
      <c r="B100" s="153"/>
      <c r="C100" s="154"/>
      <c r="D100" s="155" t="s">
        <v>1231</v>
      </c>
      <c r="E100" s="156"/>
      <c r="F100" s="156"/>
      <c r="G100" s="156"/>
      <c r="H100" s="156"/>
      <c r="I100" s="156"/>
      <c r="J100" s="157">
        <f>J135</f>
        <v>0</v>
      </c>
      <c r="K100" s="154"/>
      <c r="L100" s="158"/>
    </row>
    <row r="101" spans="1:31" s="10" customFormat="1" ht="19.899999999999999" customHeight="1">
      <c r="B101" s="153"/>
      <c r="C101" s="154"/>
      <c r="D101" s="155" t="s">
        <v>297</v>
      </c>
      <c r="E101" s="156"/>
      <c r="F101" s="156"/>
      <c r="G101" s="156"/>
      <c r="H101" s="156"/>
      <c r="I101" s="156"/>
      <c r="J101" s="157">
        <f>J180</f>
        <v>0</v>
      </c>
      <c r="K101" s="154"/>
      <c r="L101" s="158"/>
    </row>
    <row r="102" spans="1:31" s="2" customFormat="1" ht="21.75" customHeight="1">
      <c r="A102" s="34"/>
      <c r="B102" s="35"/>
      <c r="C102" s="36"/>
      <c r="D102" s="36"/>
      <c r="E102" s="36"/>
      <c r="F102" s="36"/>
      <c r="G102" s="36"/>
      <c r="H102" s="36"/>
      <c r="I102" s="36"/>
      <c r="J102" s="36"/>
      <c r="K102" s="36"/>
      <c r="L102" s="51"/>
      <c r="S102" s="34"/>
      <c r="T102" s="34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</row>
    <row r="103" spans="1:31" s="2" customFormat="1" ht="6.95" customHeight="1">
      <c r="A103" s="34"/>
      <c r="B103" s="54"/>
      <c r="C103" s="55"/>
      <c r="D103" s="55"/>
      <c r="E103" s="55"/>
      <c r="F103" s="55"/>
      <c r="G103" s="55"/>
      <c r="H103" s="55"/>
      <c r="I103" s="55"/>
      <c r="J103" s="55"/>
      <c r="K103" s="55"/>
      <c r="L103" s="51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</row>
    <row r="107" spans="1:31" s="2" customFormat="1" ht="6.95" customHeight="1">
      <c r="A107" s="34"/>
      <c r="B107" s="56"/>
      <c r="C107" s="57"/>
      <c r="D107" s="57"/>
      <c r="E107" s="57"/>
      <c r="F107" s="57"/>
      <c r="G107" s="57"/>
      <c r="H107" s="57"/>
      <c r="I107" s="57"/>
      <c r="J107" s="57"/>
      <c r="K107" s="57"/>
      <c r="L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pans="1:31" s="2" customFormat="1" ht="24.95" customHeight="1">
      <c r="A108" s="34"/>
      <c r="B108" s="35"/>
      <c r="C108" s="23" t="s">
        <v>129</v>
      </c>
      <c r="D108" s="36"/>
      <c r="E108" s="36"/>
      <c r="F108" s="36"/>
      <c r="G108" s="36"/>
      <c r="H108" s="36"/>
      <c r="I108" s="36"/>
      <c r="J108" s="36"/>
      <c r="K108" s="36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pans="1:31" s="2" customFormat="1" ht="6.95" customHeight="1">
      <c r="A109" s="34"/>
      <c r="B109" s="35"/>
      <c r="C109" s="36"/>
      <c r="D109" s="36"/>
      <c r="E109" s="36"/>
      <c r="F109" s="36"/>
      <c r="G109" s="36"/>
      <c r="H109" s="36"/>
      <c r="I109" s="36"/>
      <c r="J109" s="36"/>
      <c r="K109" s="36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pans="1:31" s="2" customFormat="1" ht="12" customHeight="1">
      <c r="A110" s="34"/>
      <c r="B110" s="35"/>
      <c r="C110" s="29" t="s">
        <v>16</v>
      </c>
      <c r="D110" s="36"/>
      <c r="E110" s="36"/>
      <c r="F110" s="36"/>
      <c r="G110" s="36"/>
      <c r="H110" s="36"/>
      <c r="I110" s="36"/>
      <c r="J110" s="36"/>
      <c r="K110" s="36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31" s="2" customFormat="1" ht="16.5" customHeight="1">
      <c r="A111" s="34"/>
      <c r="B111" s="35"/>
      <c r="C111" s="36"/>
      <c r="D111" s="36"/>
      <c r="E111" s="312" t="str">
        <f>E7</f>
        <v>Výškovická ul. prostor mezi ul. Svornosti a Čujkovova, Ostrava-Jih</v>
      </c>
      <c r="F111" s="313"/>
      <c r="G111" s="313"/>
      <c r="H111" s="313"/>
      <c r="I111" s="36"/>
      <c r="J111" s="36"/>
      <c r="K111" s="36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31" s="2" customFormat="1" ht="12" customHeight="1">
      <c r="A112" s="34"/>
      <c r="B112" s="35"/>
      <c r="C112" s="29" t="s">
        <v>120</v>
      </c>
      <c r="D112" s="36"/>
      <c r="E112" s="36"/>
      <c r="F112" s="36"/>
      <c r="G112" s="36"/>
      <c r="H112" s="36"/>
      <c r="I112" s="36"/>
      <c r="J112" s="36"/>
      <c r="K112" s="36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5" s="2" customFormat="1" ht="16.5" customHeight="1">
      <c r="A113" s="34"/>
      <c r="B113" s="35"/>
      <c r="C113" s="36"/>
      <c r="D113" s="36"/>
      <c r="E113" s="304" t="str">
        <f>E9</f>
        <v>008 - SO 401 VEŘEJNÉ OSVĚTLENÍ - uznatelné</v>
      </c>
      <c r="F113" s="311"/>
      <c r="G113" s="311"/>
      <c r="H113" s="311"/>
      <c r="I113" s="36"/>
      <c r="J113" s="36"/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5" s="2" customFormat="1" ht="6.95" customHeight="1">
      <c r="A114" s="34"/>
      <c r="B114" s="35"/>
      <c r="C114" s="36"/>
      <c r="D114" s="36"/>
      <c r="E114" s="36"/>
      <c r="F114" s="36"/>
      <c r="G114" s="36"/>
      <c r="H114" s="36"/>
      <c r="I114" s="36"/>
      <c r="J114" s="36"/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5" s="2" customFormat="1" ht="12" customHeight="1">
      <c r="A115" s="34"/>
      <c r="B115" s="35"/>
      <c r="C115" s="29" t="s">
        <v>20</v>
      </c>
      <c r="D115" s="36"/>
      <c r="E115" s="36"/>
      <c r="F115" s="27" t="str">
        <f>F12</f>
        <v>ul. Výškovická</v>
      </c>
      <c r="G115" s="36"/>
      <c r="H115" s="36"/>
      <c r="I115" s="29" t="s">
        <v>22</v>
      </c>
      <c r="J115" s="66" t="str">
        <f>IF(J12="","",J12)</f>
        <v>27. 10. 2021</v>
      </c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5" s="2" customFormat="1" ht="6.95" customHeight="1">
      <c r="A116" s="34"/>
      <c r="B116" s="35"/>
      <c r="C116" s="36"/>
      <c r="D116" s="36"/>
      <c r="E116" s="36"/>
      <c r="F116" s="36"/>
      <c r="G116" s="36"/>
      <c r="H116" s="36"/>
      <c r="I116" s="36"/>
      <c r="J116" s="36"/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5" s="2" customFormat="1" ht="25.7" customHeight="1">
      <c r="A117" s="34"/>
      <c r="B117" s="35"/>
      <c r="C117" s="29" t="s">
        <v>24</v>
      </c>
      <c r="D117" s="36"/>
      <c r="E117" s="36"/>
      <c r="F117" s="27" t="str">
        <f>E15</f>
        <v>Městský obvod Ostrava – Jih</v>
      </c>
      <c r="G117" s="36"/>
      <c r="H117" s="36"/>
      <c r="I117" s="29" t="s">
        <v>30</v>
      </c>
      <c r="J117" s="32" t="str">
        <f>E21</f>
        <v>Ing. Bc. Roman Fildán</v>
      </c>
      <c r="K117" s="36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5" s="2" customFormat="1" ht="25.7" customHeight="1">
      <c r="A118" s="34"/>
      <c r="B118" s="35"/>
      <c r="C118" s="29" t="s">
        <v>28</v>
      </c>
      <c r="D118" s="36"/>
      <c r="E118" s="36"/>
      <c r="F118" s="27" t="str">
        <f>IF(E18="","",E18)</f>
        <v>Vyplň údaj</v>
      </c>
      <c r="G118" s="36"/>
      <c r="H118" s="36"/>
      <c r="I118" s="29" t="s">
        <v>33</v>
      </c>
      <c r="J118" s="32" t="str">
        <f>E24</f>
        <v>Ing. Bc. Roman Fildán</v>
      </c>
      <c r="K118" s="36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65" s="2" customFormat="1" ht="10.35" customHeight="1">
      <c r="A119" s="34"/>
      <c r="B119" s="35"/>
      <c r="C119" s="36"/>
      <c r="D119" s="36"/>
      <c r="E119" s="36"/>
      <c r="F119" s="36"/>
      <c r="G119" s="36"/>
      <c r="H119" s="36"/>
      <c r="I119" s="36"/>
      <c r="J119" s="36"/>
      <c r="K119" s="36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65" s="11" customFormat="1" ht="29.25" customHeight="1">
      <c r="A120" s="159"/>
      <c r="B120" s="160"/>
      <c r="C120" s="161" t="s">
        <v>130</v>
      </c>
      <c r="D120" s="162" t="s">
        <v>60</v>
      </c>
      <c r="E120" s="162" t="s">
        <v>56</v>
      </c>
      <c r="F120" s="162" t="s">
        <v>57</v>
      </c>
      <c r="G120" s="162" t="s">
        <v>131</v>
      </c>
      <c r="H120" s="162" t="s">
        <v>132</v>
      </c>
      <c r="I120" s="162" t="s">
        <v>133</v>
      </c>
      <c r="J120" s="163" t="s">
        <v>124</v>
      </c>
      <c r="K120" s="164" t="s">
        <v>134</v>
      </c>
      <c r="L120" s="165"/>
      <c r="M120" s="75" t="s">
        <v>1</v>
      </c>
      <c r="N120" s="76" t="s">
        <v>39</v>
      </c>
      <c r="O120" s="76" t="s">
        <v>135</v>
      </c>
      <c r="P120" s="76" t="s">
        <v>136</v>
      </c>
      <c r="Q120" s="76" t="s">
        <v>137</v>
      </c>
      <c r="R120" s="76" t="s">
        <v>138</v>
      </c>
      <c r="S120" s="76" t="s">
        <v>139</v>
      </c>
      <c r="T120" s="77" t="s">
        <v>140</v>
      </c>
      <c r="U120" s="159"/>
      <c r="V120" s="159"/>
      <c r="W120" s="159"/>
      <c r="X120" s="159"/>
      <c r="Y120" s="159"/>
      <c r="Z120" s="159"/>
      <c r="AA120" s="159"/>
      <c r="AB120" s="159"/>
      <c r="AC120" s="159"/>
      <c r="AD120" s="159"/>
      <c r="AE120" s="159"/>
    </row>
    <row r="121" spans="1:65" s="2" customFormat="1" ht="22.9" customHeight="1">
      <c r="A121" s="34"/>
      <c r="B121" s="35"/>
      <c r="C121" s="82" t="s">
        <v>141</v>
      </c>
      <c r="D121" s="36"/>
      <c r="E121" s="36"/>
      <c r="F121" s="36"/>
      <c r="G121" s="36"/>
      <c r="H121" s="36"/>
      <c r="I121" s="36"/>
      <c r="J121" s="166">
        <f>BK121</f>
        <v>0</v>
      </c>
      <c r="K121" s="36"/>
      <c r="L121" s="39"/>
      <c r="M121" s="78"/>
      <c r="N121" s="167"/>
      <c r="O121" s="79"/>
      <c r="P121" s="168">
        <f>P122+P134</f>
        <v>0</v>
      </c>
      <c r="Q121" s="79"/>
      <c r="R121" s="168">
        <f>R122+R134</f>
        <v>16.245486710000005</v>
      </c>
      <c r="S121" s="79"/>
      <c r="T121" s="169">
        <f>T122+T134</f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T121" s="17" t="s">
        <v>74</v>
      </c>
      <c r="AU121" s="17" t="s">
        <v>126</v>
      </c>
      <c r="BK121" s="170">
        <f>BK122+BK134</f>
        <v>0</v>
      </c>
    </row>
    <row r="122" spans="1:65" s="12" customFormat="1" ht="25.9" customHeight="1">
      <c r="B122" s="171"/>
      <c r="C122" s="172"/>
      <c r="D122" s="173" t="s">
        <v>74</v>
      </c>
      <c r="E122" s="174" t="s">
        <v>918</v>
      </c>
      <c r="F122" s="174" t="s">
        <v>919</v>
      </c>
      <c r="G122" s="172"/>
      <c r="H122" s="172"/>
      <c r="I122" s="175"/>
      <c r="J122" s="176">
        <f>BK122</f>
        <v>0</v>
      </c>
      <c r="K122" s="172"/>
      <c r="L122" s="177"/>
      <c r="M122" s="178"/>
      <c r="N122" s="179"/>
      <c r="O122" s="179"/>
      <c r="P122" s="180">
        <f>P123</f>
        <v>0</v>
      </c>
      <c r="Q122" s="179"/>
      <c r="R122" s="180">
        <f>R123</f>
        <v>8.0999999999999996E-4</v>
      </c>
      <c r="S122" s="179"/>
      <c r="T122" s="181">
        <f>T123</f>
        <v>0</v>
      </c>
      <c r="AR122" s="182" t="s">
        <v>85</v>
      </c>
      <c r="AT122" s="183" t="s">
        <v>74</v>
      </c>
      <c r="AU122" s="183" t="s">
        <v>75</v>
      </c>
      <c r="AY122" s="182" t="s">
        <v>145</v>
      </c>
      <c r="BK122" s="184">
        <f>BK123</f>
        <v>0</v>
      </c>
    </row>
    <row r="123" spans="1:65" s="12" customFormat="1" ht="22.9" customHeight="1">
      <c r="B123" s="171"/>
      <c r="C123" s="172"/>
      <c r="D123" s="173" t="s">
        <v>74</v>
      </c>
      <c r="E123" s="185" t="s">
        <v>1433</v>
      </c>
      <c r="F123" s="185" t="s">
        <v>1434</v>
      </c>
      <c r="G123" s="172"/>
      <c r="H123" s="172"/>
      <c r="I123" s="175"/>
      <c r="J123" s="186">
        <f>BK123</f>
        <v>0</v>
      </c>
      <c r="K123" s="172"/>
      <c r="L123" s="177"/>
      <c r="M123" s="178"/>
      <c r="N123" s="179"/>
      <c r="O123" s="179"/>
      <c r="P123" s="180">
        <f>SUM(P124:P133)</f>
        <v>0</v>
      </c>
      <c r="Q123" s="179"/>
      <c r="R123" s="180">
        <f>SUM(R124:R133)</f>
        <v>8.0999999999999996E-4</v>
      </c>
      <c r="S123" s="179"/>
      <c r="T123" s="181">
        <f>SUM(T124:T133)</f>
        <v>0</v>
      </c>
      <c r="AR123" s="182" t="s">
        <v>85</v>
      </c>
      <c r="AT123" s="183" t="s">
        <v>74</v>
      </c>
      <c r="AU123" s="183" t="s">
        <v>83</v>
      </c>
      <c r="AY123" s="182" t="s">
        <v>145</v>
      </c>
      <c r="BK123" s="184">
        <f>SUM(BK124:BK133)</f>
        <v>0</v>
      </c>
    </row>
    <row r="124" spans="1:65" s="2" customFormat="1" ht="24.2" customHeight="1">
      <c r="A124" s="34"/>
      <c r="B124" s="35"/>
      <c r="C124" s="241" t="s">
        <v>83</v>
      </c>
      <c r="D124" s="241" t="s">
        <v>218</v>
      </c>
      <c r="E124" s="242" t="s">
        <v>1435</v>
      </c>
      <c r="F124" s="243" t="s">
        <v>1436</v>
      </c>
      <c r="G124" s="244" t="s">
        <v>173</v>
      </c>
      <c r="H124" s="245">
        <v>94</v>
      </c>
      <c r="I124" s="246"/>
      <c r="J124" s="247">
        <f>ROUND(I124*H124,2)</f>
        <v>0</v>
      </c>
      <c r="K124" s="248"/>
      <c r="L124" s="39"/>
      <c r="M124" s="249" t="s">
        <v>1</v>
      </c>
      <c r="N124" s="250" t="s">
        <v>40</v>
      </c>
      <c r="O124" s="71"/>
      <c r="P124" s="198">
        <f>O124*H124</f>
        <v>0</v>
      </c>
      <c r="Q124" s="198">
        <v>0</v>
      </c>
      <c r="R124" s="198">
        <f>Q124*H124</f>
        <v>0</v>
      </c>
      <c r="S124" s="198">
        <v>0</v>
      </c>
      <c r="T124" s="199">
        <f>S124*H124</f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R124" s="200" t="s">
        <v>227</v>
      </c>
      <c r="AT124" s="200" t="s">
        <v>218</v>
      </c>
      <c r="AU124" s="200" t="s">
        <v>85</v>
      </c>
      <c r="AY124" s="17" t="s">
        <v>145</v>
      </c>
      <c r="BE124" s="201">
        <f>IF(N124="základní",J124,0)</f>
        <v>0</v>
      </c>
      <c r="BF124" s="201">
        <f>IF(N124="snížená",J124,0)</f>
        <v>0</v>
      </c>
      <c r="BG124" s="201">
        <f>IF(N124="zákl. přenesená",J124,0)</f>
        <v>0</v>
      </c>
      <c r="BH124" s="201">
        <f>IF(N124="sníž. přenesená",J124,0)</f>
        <v>0</v>
      </c>
      <c r="BI124" s="201">
        <f>IF(N124="nulová",J124,0)</f>
        <v>0</v>
      </c>
      <c r="BJ124" s="17" t="s">
        <v>83</v>
      </c>
      <c r="BK124" s="201">
        <f>ROUND(I124*H124,2)</f>
        <v>0</v>
      </c>
      <c r="BL124" s="17" t="s">
        <v>227</v>
      </c>
      <c r="BM124" s="200" t="s">
        <v>1511</v>
      </c>
    </row>
    <row r="125" spans="1:65" s="14" customFormat="1">
      <c r="B125" s="219"/>
      <c r="C125" s="220"/>
      <c r="D125" s="210" t="s">
        <v>191</v>
      </c>
      <c r="E125" s="221" t="s">
        <v>1</v>
      </c>
      <c r="F125" s="222" t="s">
        <v>1512</v>
      </c>
      <c r="G125" s="220"/>
      <c r="H125" s="223">
        <v>94</v>
      </c>
      <c r="I125" s="224"/>
      <c r="J125" s="220"/>
      <c r="K125" s="220"/>
      <c r="L125" s="225"/>
      <c r="M125" s="226"/>
      <c r="N125" s="227"/>
      <c r="O125" s="227"/>
      <c r="P125" s="227"/>
      <c r="Q125" s="227"/>
      <c r="R125" s="227"/>
      <c r="S125" s="227"/>
      <c r="T125" s="228"/>
      <c r="AT125" s="229" t="s">
        <v>191</v>
      </c>
      <c r="AU125" s="229" t="s">
        <v>85</v>
      </c>
      <c r="AV125" s="14" t="s">
        <v>85</v>
      </c>
      <c r="AW125" s="14" t="s">
        <v>32</v>
      </c>
      <c r="AX125" s="14" t="s">
        <v>83</v>
      </c>
      <c r="AY125" s="229" t="s">
        <v>145</v>
      </c>
    </row>
    <row r="126" spans="1:65" s="2" customFormat="1" ht="14.45" customHeight="1">
      <c r="A126" s="34"/>
      <c r="B126" s="35"/>
      <c r="C126" s="241" t="s">
        <v>85</v>
      </c>
      <c r="D126" s="241" t="s">
        <v>218</v>
      </c>
      <c r="E126" s="242" t="s">
        <v>1439</v>
      </c>
      <c r="F126" s="243" t="s">
        <v>1440</v>
      </c>
      <c r="G126" s="244" t="s">
        <v>159</v>
      </c>
      <c r="H126" s="245">
        <v>6</v>
      </c>
      <c r="I126" s="246"/>
      <c r="J126" s="247">
        <f>ROUND(I126*H126,2)</f>
        <v>0</v>
      </c>
      <c r="K126" s="248"/>
      <c r="L126" s="39"/>
      <c r="M126" s="249" t="s">
        <v>1</v>
      </c>
      <c r="N126" s="250" t="s">
        <v>40</v>
      </c>
      <c r="O126" s="71"/>
      <c r="P126" s="198">
        <f>O126*H126</f>
        <v>0</v>
      </c>
      <c r="Q126" s="198">
        <v>0</v>
      </c>
      <c r="R126" s="198">
        <f>Q126*H126</f>
        <v>0</v>
      </c>
      <c r="S126" s="198">
        <v>0</v>
      </c>
      <c r="T126" s="199">
        <f>S126*H126</f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200" t="s">
        <v>227</v>
      </c>
      <c r="AT126" s="200" t="s">
        <v>218</v>
      </c>
      <c r="AU126" s="200" t="s">
        <v>85</v>
      </c>
      <c r="AY126" s="17" t="s">
        <v>145</v>
      </c>
      <c r="BE126" s="201">
        <f>IF(N126="základní",J126,0)</f>
        <v>0</v>
      </c>
      <c r="BF126" s="201">
        <f>IF(N126="snížená",J126,0)</f>
        <v>0</v>
      </c>
      <c r="BG126" s="201">
        <f>IF(N126="zákl. přenesená",J126,0)</f>
        <v>0</v>
      </c>
      <c r="BH126" s="201">
        <f>IF(N126="sníž. přenesená",J126,0)</f>
        <v>0</v>
      </c>
      <c r="BI126" s="201">
        <f>IF(N126="nulová",J126,0)</f>
        <v>0</v>
      </c>
      <c r="BJ126" s="17" t="s">
        <v>83</v>
      </c>
      <c r="BK126" s="201">
        <f>ROUND(I126*H126,2)</f>
        <v>0</v>
      </c>
      <c r="BL126" s="17" t="s">
        <v>227</v>
      </c>
      <c r="BM126" s="200" t="s">
        <v>1513</v>
      </c>
    </row>
    <row r="127" spans="1:65" s="14" customFormat="1">
      <c r="B127" s="219"/>
      <c r="C127" s="220"/>
      <c r="D127" s="210" t="s">
        <v>191</v>
      </c>
      <c r="E127" s="221" t="s">
        <v>1</v>
      </c>
      <c r="F127" s="222" t="s">
        <v>164</v>
      </c>
      <c r="G127" s="220"/>
      <c r="H127" s="223">
        <v>6</v>
      </c>
      <c r="I127" s="224"/>
      <c r="J127" s="220"/>
      <c r="K127" s="220"/>
      <c r="L127" s="225"/>
      <c r="M127" s="226"/>
      <c r="N127" s="227"/>
      <c r="O127" s="227"/>
      <c r="P127" s="227"/>
      <c r="Q127" s="227"/>
      <c r="R127" s="227"/>
      <c r="S127" s="227"/>
      <c r="T127" s="228"/>
      <c r="AT127" s="229" t="s">
        <v>191</v>
      </c>
      <c r="AU127" s="229" t="s">
        <v>85</v>
      </c>
      <c r="AV127" s="14" t="s">
        <v>85</v>
      </c>
      <c r="AW127" s="14" t="s">
        <v>32</v>
      </c>
      <c r="AX127" s="14" t="s">
        <v>83</v>
      </c>
      <c r="AY127" s="229" t="s">
        <v>145</v>
      </c>
    </row>
    <row r="128" spans="1:65" s="2" customFormat="1" ht="14.45" customHeight="1">
      <c r="A128" s="34"/>
      <c r="B128" s="35"/>
      <c r="C128" s="241" t="s">
        <v>155</v>
      </c>
      <c r="D128" s="241" t="s">
        <v>218</v>
      </c>
      <c r="E128" s="242" t="s">
        <v>1514</v>
      </c>
      <c r="F128" s="243" t="s">
        <v>1515</v>
      </c>
      <c r="G128" s="244" t="s">
        <v>159</v>
      </c>
      <c r="H128" s="245">
        <v>6</v>
      </c>
      <c r="I128" s="246"/>
      <c r="J128" s="247">
        <f>ROUND(I128*H128,2)</f>
        <v>0</v>
      </c>
      <c r="K128" s="248"/>
      <c r="L128" s="39"/>
      <c r="M128" s="249" t="s">
        <v>1</v>
      </c>
      <c r="N128" s="250" t="s">
        <v>40</v>
      </c>
      <c r="O128" s="71"/>
      <c r="P128" s="198">
        <f>O128*H128</f>
        <v>0</v>
      </c>
      <c r="Q128" s="198">
        <v>0</v>
      </c>
      <c r="R128" s="198">
        <f>Q128*H128</f>
        <v>0</v>
      </c>
      <c r="S128" s="198">
        <v>0</v>
      </c>
      <c r="T128" s="199">
        <f>S128*H128</f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200" t="s">
        <v>227</v>
      </c>
      <c r="AT128" s="200" t="s">
        <v>218</v>
      </c>
      <c r="AU128" s="200" t="s">
        <v>85</v>
      </c>
      <c r="AY128" s="17" t="s">
        <v>145</v>
      </c>
      <c r="BE128" s="201">
        <f>IF(N128="základní",J128,0)</f>
        <v>0</v>
      </c>
      <c r="BF128" s="201">
        <f>IF(N128="snížená",J128,0)</f>
        <v>0</v>
      </c>
      <c r="BG128" s="201">
        <f>IF(N128="zákl. přenesená",J128,0)</f>
        <v>0</v>
      </c>
      <c r="BH128" s="201">
        <f>IF(N128="sníž. přenesená",J128,0)</f>
        <v>0</v>
      </c>
      <c r="BI128" s="201">
        <f>IF(N128="nulová",J128,0)</f>
        <v>0</v>
      </c>
      <c r="BJ128" s="17" t="s">
        <v>83</v>
      </c>
      <c r="BK128" s="201">
        <f>ROUND(I128*H128,2)</f>
        <v>0</v>
      </c>
      <c r="BL128" s="17" t="s">
        <v>227</v>
      </c>
      <c r="BM128" s="200" t="s">
        <v>1516</v>
      </c>
    </row>
    <row r="129" spans="1:65" s="14" customFormat="1">
      <c r="B129" s="219"/>
      <c r="C129" s="220"/>
      <c r="D129" s="210" t="s">
        <v>191</v>
      </c>
      <c r="E129" s="221" t="s">
        <v>1</v>
      </c>
      <c r="F129" s="222" t="s">
        <v>1517</v>
      </c>
      <c r="G129" s="220"/>
      <c r="H129" s="223">
        <v>6</v>
      </c>
      <c r="I129" s="224"/>
      <c r="J129" s="220"/>
      <c r="K129" s="220"/>
      <c r="L129" s="225"/>
      <c r="M129" s="226"/>
      <c r="N129" s="227"/>
      <c r="O129" s="227"/>
      <c r="P129" s="227"/>
      <c r="Q129" s="227"/>
      <c r="R129" s="227"/>
      <c r="S129" s="227"/>
      <c r="T129" s="228"/>
      <c r="AT129" s="229" t="s">
        <v>191</v>
      </c>
      <c r="AU129" s="229" t="s">
        <v>85</v>
      </c>
      <c r="AV129" s="14" t="s">
        <v>85</v>
      </c>
      <c r="AW129" s="14" t="s">
        <v>32</v>
      </c>
      <c r="AX129" s="14" t="s">
        <v>83</v>
      </c>
      <c r="AY129" s="229" t="s">
        <v>145</v>
      </c>
    </row>
    <row r="130" spans="1:65" s="2" customFormat="1" ht="14.45" customHeight="1">
      <c r="A130" s="34"/>
      <c r="B130" s="35"/>
      <c r="C130" s="187" t="s">
        <v>151</v>
      </c>
      <c r="D130" s="187" t="s">
        <v>147</v>
      </c>
      <c r="E130" s="188" t="s">
        <v>1518</v>
      </c>
      <c r="F130" s="189" t="s">
        <v>1519</v>
      </c>
      <c r="G130" s="190" t="s">
        <v>159</v>
      </c>
      <c r="H130" s="191">
        <v>3</v>
      </c>
      <c r="I130" s="192"/>
      <c r="J130" s="193">
        <f>ROUND(I130*H130,2)</f>
        <v>0</v>
      </c>
      <c r="K130" s="194"/>
      <c r="L130" s="195"/>
      <c r="M130" s="196" t="s">
        <v>1</v>
      </c>
      <c r="N130" s="197" t="s">
        <v>40</v>
      </c>
      <c r="O130" s="71"/>
      <c r="P130" s="198">
        <f>O130*H130</f>
        <v>0</v>
      </c>
      <c r="Q130" s="198">
        <v>1.2E-4</v>
      </c>
      <c r="R130" s="198">
        <f>Q130*H130</f>
        <v>3.6000000000000002E-4</v>
      </c>
      <c r="S130" s="198">
        <v>0</v>
      </c>
      <c r="T130" s="199">
        <f>S130*H130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200" t="s">
        <v>421</v>
      </c>
      <c r="AT130" s="200" t="s">
        <v>147</v>
      </c>
      <c r="AU130" s="200" t="s">
        <v>85</v>
      </c>
      <c r="AY130" s="17" t="s">
        <v>145</v>
      </c>
      <c r="BE130" s="201">
        <f>IF(N130="základní",J130,0)</f>
        <v>0</v>
      </c>
      <c r="BF130" s="201">
        <f>IF(N130="snížená",J130,0)</f>
        <v>0</v>
      </c>
      <c r="BG130" s="201">
        <f>IF(N130="zákl. přenesená",J130,0)</f>
        <v>0</v>
      </c>
      <c r="BH130" s="201">
        <f>IF(N130="sníž. přenesená",J130,0)</f>
        <v>0</v>
      </c>
      <c r="BI130" s="201">
        <f>IF(N130="nulová",J130,0)</f>
        <v>0</v>
      </c>
      <c r="BJ130" s="17" t="s">
        <v>83</v>
      </c>
      <c r="BK130" s="201">
        <f>ROUND(I130*H130,2)</f>
        <v>0</v>
      </c>
      <c r="BL130" s="17" t="s">
        <v>227</v>
      </c>
      <c r="BM130" s="200" t="s">
        <v>1520</v>
      </c>
    </row>
    <row r="131" spans="1:65" s="14" customFormat="1">
      <c r="B131" s="219"/>
      <c r="C131" s="220"/>
      <c r="D131" s="210" t="s">
        <v>191</v>
      </c>
      <c r="E131" s="221" t="s">
        <v>1</v>
      </c>
      <c r="F131" s="222" t="s">
        <v>155</v>
      </c>
      <c r="G131" s="220"/>
      <c r="H131" s="223">
        <v>3</v>
      </c>
      <c r="I131" s="224"/>
      <c r="J131" s="220"/>
      <c r="K131" s="220"/>
      <c r="L131" s="225"/>
      <c r="M131" s="226"/>
      <c r="N131" s="227"/>
      <c r="O131" s="227"/>
      <c r="P131" s="227"/>
      <c r="Q131" s="227"/>
      <c r="R131" s="227"/>
      <c r="S131" s="227"/>
      <c r="T131" s="228"/>
      <c r="AT131" s="229" t="s">
        <v>191</v>
      </c>
      <c r="AU131" s="229" t="s">
        <v>85</v>
      </c>
      <c r="AV131" s="14" t="s">
        <v>85</v>
      </c>
      <c r="AW131" s="14" t="s">
        <v>32</v>
      </c>
      <c r="AX131" s="14" t="s">
        <v>83</v>
      </c>
      <c r="AY131" s="229" t="s">
        <v>145</v>
      </c>
    </row>
    <row r="132" spans="1:65" s="2" customFormat="1" ht="14.45" customHeight="1">
      <c r="A132" s="34"/>
      <c r="B132" s="35"/>
      <c r="C132" s="187" t="s">
        <v>144</v>
      </c>
      <c r="D132" s="187" t="s">
        <v>147</v>
      </c>
      <c r="E132" s="188" t="s">
        <v>1521</v>
      </c>
      <c r="F132" s="189" t="s">
        <v>1522</v>
      </c>
      <c r="G132" s="190" t="s">
        <v>159</v>
      </c>
      <c r="H132" s="191">
        <v>3</v>
      </c>
      <c r="I132" s="192"/>
      <c r="J132" s="193">
        <f>ROUND(I132*H132,2)</f>
        <v>0</v>
      </c>
      <c r="K132" s="194"/>
      <c r="L132" s="195"/>
      <c r="M132" s="196" t="s">
        <v>1</v>
      </c>
      <c r="N132" s="197" t="s">
        <v>40</v>
      </c>
      <c r="O132" s="71"/>
      <c r="P132" s="198">
        <f>O132*H132</f>
        <v>0</v>
      </c>
      <c r="Q132" s="198">
        <v>1.4999999999999999E-4</v>
      </c>
      <c r="R132" s="198">
        <f>Q132*H132</f>
        <v>4.4999999999999999E-4</v>
      </c>
      <c r="S132" s="198">
        <v>0</v>
      </c>
      <c r="T132" s="199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200" t="s">
        <v>421</v>
      </c>
      <c r="AT132" s="200" t="s">
        <v>147</v>
      </c>
      <c r="AU132" s="200" t="s">
        <v>85</v>
      </c>
      <c r="AY132" s="17" t="s">
        <v>145</v>
      </c>
      <c r="BE132" s="201">
        <f>IF(N132="základní",J132,0)</f>
        <v>0</v>
      </c>
      <c r="BF132" s="201">
        <f>IF(N132="snížená",J132,0)</f>
        <v>0</v>
      </c>
      <c r="BG132" s="201">
        <f>IF(N132="zákl. přenesená",J132,0)</f>
        <v>0</v>
      </c>
      <c r="BH132" s="201">
        <f>IF(N132="sníž. přenesená",J132,0)</f>
        <v>0</v>
      </c>
      <c r="BI132" s="201">
        <f>IF(N132="nulová",J132,0)</f>
        <v>0</v>
      </c>
      <c r="BJ132" s="17" t="s">
        <v>83</v>
      </c>
      <c r="BK132" s="201">
        <f>ROUND(I132*H132,2)</f>
        <v>0</v>
      </c>
      <c r="BL132" s="17" t="s">
        <v>227</v>
      </c>
      <c r="BM132" s="200" t="s">
        <v>1523</v>
      </c>
    </row>
    <row r="133" spans="1:65" s="14" customFormat="1">
      <c r="B133" s="219"/>
      <c r="C133" s="220"/>
      <c r="D133" s="210" t="s">
        <v>191</v>
      </c>
      <c r="E133" s="221" t="s">
        <v>1</v>
      </c>
      <c r="F133" s="222" t="s">
        <v>155</v>
      </c>
      <c r="G133" s="220"/>
      <c r="H133" s="223">
        <v>3</v>
      </c>
      <c r="I133" s="224"/>
      <c r="J133" s="220"/>
      <c r="K133" s="220"/>
      <c r="L133" s="225"/>
      <c r="M133" s="226"/>
      <c r="N133" s="227"/>
      <c r="O133" s="227"/>
      <c r="P133" s="227"/>
      <c r="Q133" s="227"/>
      <c r="R133" s="227"/>
      <c r="S133" s="227"/>
      <c r="T133" s="228"/>
      <c r="AT133" s="229" t="s">
        <v>191</v>
      </c>
      <c r="AU133" s="229" t="s">
        <v>85</v>
      </c>
      <c r="AV133" s="14" t="s">
        <v>85</v>
      </c>
      <c r="AW133" s="14" t="s">
        <v>32</v>
      </c>
      <c r="AX133" s="14" t="s">
        <v>83</v>
      </c>
      <c r="AY133" s="229" t="s">
        <v>145</v>
      </c>
    </row>
    <row r="134" spans="1:65" s="12" customFormat="1" ht="25.9" customHeight="1">
      <c r="B134" s="171"/>
      <c r="C134" s="172"/>
      <c r="D134" s="173" t="s">
        <v>74</v>
      </c>
      <c r="E134" s="174" t="s">
        <v>147</v>
      </c>
      <c r="F134" s="174" t="s">
        <v>1034</v>
      </c>
      <c r="G134" s="172"/>
      <c r="H134" s="172"/>
      <c r="I134" s="175"/>
      <c r="J134" s="176">
        <f>BK134</f>
        <v>0</v>
      </c>
      <c r="K134" s="172"/>
      <c r="L134" s="177"/>
      <c r="M134" s="178"/>
      <c r="N134" s="179"/>
      <c r="O134" s="179"/>
      <c r="P134" s="180">
        <f>P135+P180</f>
        <v>0</v>
      </c>
      <c r="Q134" s="179"/>
      <c r="R134" s="180">
        <f>R135+R180</f>
        <v>16.244676710000004</v>
      </c>
      <c r="S134" s="179"/>
      <c r="T134" s="181">
        <f>T135+T180</f>
        <v>0</v>
      </c>
      <c r="AR134" s="182" t="s">
        <v>155</v>
      </c>
      <c r="AT134" s="183" t="s">
        <v>74</v>
      </c>
      <c r="AU134" s="183" t="s">
        <v>75</v>
      </c>
      <c r="AY134" s="182" t="s">
        <v>145</v>
      </c>
      <c r="BK134" s="184">
        <f>BK135+BK180</f>
        <v>0</v>
      </c>
    </row>
    <row r="135" spans="1:65" s="12" customFormat="1" ht="22.9" customHeight="1">
      <c r="B135" s="171"/>
      <c r="C135" s="172"/>
      <c r="D135" s="173" t="s">
        <v>74</v>
      </c>
      <c r="E135" s="185" t="s">
        <v>1450</v>
      </c>
      <c r="F135" s="185" t="s">
        <v>1451</v>
      </c>
      <c r="G135" s="172"/>
      <c r="H135" s="172"/>
      <c r="I135" s="175"/>
      <c r="J135" s="186">
        <f>BK135</f>
        <v>0</v>
      </c>
      <c r="K135" s="172"/>
      <c r="L135" s="177"/>
      <c r="M135" s="178"/>
      <c r="N135" s="179"/>
      <c r="O135" s="179"/>
      <c r="P135" s="180">
        <f>SUM(P136:P179)</f>
        <v>0</v>
      </c>
      <c r="Q135" s="179"/>
      <c r="R135" s="180">
        <f>SUM(R136:R179)</f>
        <v>8.9124000000000009E-2</v>
      </c>
      <c r="S135" s="179"/>
      <c r="T135" s="181">
        <f>SUM(T136:T179)</f>
        <v>0</v>
      </c>
      <c r="AR135" s="182" t="s">
        <v>155</v>
      </c>
      <c r="AT135" s="183" t="s">
        <v>74</v>
      </c>
      <c r="AU135" s="183" t="s">
        <v>83</v>
      </c>
      <c r="AY135" s="182" t="s">
        <v>145</v>
      </c>
      <c r="BK135" s="184">
        <f>SUM(BK136:BK179)</f>
        <v>0</v>
      </c>
    </row>
    <row r="136" spans="1:65" s="2" customFormat="1" ht="14.45" customHeight="1">
      <c r="A136" s="34"/>
      <c r="B136" s="35"/>
      <c r="C136" s="241" t="s">
        <v>164</v>
      </c>
      <c r="D136" s="241" t="s">
        <v>218</v>
      </c>
      <c r="E136" s="242" t="s">
        <v>1462</v>
      </c>
      <c r="F136" s="243" t="s">
        <v>1463</v>
      </c>
      <c r="G136" s="244" t="s">
        <v>173</v>
      </c>
      <c r="H136" s="245">
        <v>64</v>
      </c>
      <c r="I136" s="246"/>
      <c r="J136" s="247">
        <f>ROUND(I136*H136,2)</f>
        <v>0</v>
      </c>
      <c r="K136" s="248"/>
      <c r="L136" s="39"/>
      <c r="M136" s="249" t="s">
        <v>1</v>
      </c>
      <c r="N136" s="250" t="s">
        <v>40</v>
      </c>
      <c r="O136" s="71"/>
      <c r="P136" s="198">
        <f>O136*H136</f>
        <v>0</v>
      </c>
      <c r="Q136" s="198">
        <v>0</v>
      </c>
      <c r="R136" s="198">
        <f>Q136*H136</f>
        <v>0</v>
      </c>
      <c r="S136" s="198">
        <v>0</v>
      </c>
      <c r="T136" s="199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200" t="s">
        <v>570</v>
      </c>
      <c r="AT136" s="200" t="s">
        <v>218</v>
      </c>
      <c r="AU136" s="200" t="s">
        <v>85</v>
      </c>
      <c r="AY136" s="17" t="s">
        <v>145</v>
      </c>
      <c r="BE136" s="201">
        <f>IF(N136="základní",J136,0)</f>
        <v>0</v>
      </c>
      <c r="BF136" s="201">
        <f>IF(N136="snížená",J136,0)</f>
        <v>0</v>
      </c>
      <c r="BG136" s="201">
        <f>IF(N136="zákl. přenesená",J136,0)</f>
        <v>0</v>
      </c>
      <c r="BH136" s="201">
        <f>IF(N136="sníž. přenesená",J136,0)</f>
        <v>0</v>
      </c>
      <c r="BI136" s="201">
        <f>IF(N136="nulová",J136,0)</f>
        <v>0</v>
      </c>
      <c r="BJ136" s="17" t="s">
        <v>83</v>
      </c>
      <c r="BK136" s="201">
        <f>ROUND(I136*H136,2)</f>
        <v>0</v>
      </c>
      <c r="BL136" s="17" t="s">
        <v>570</v>
      </c>
      <c r="BM136" s="200" t="s">
        <v>1524</v>
      </c>
    </row>
    <row r="137" spans="1:65" s="14" customFormat="1">
      <c r="B137" s="219"/>
      <c r="C137" s="220"/>
      <c r="D137" s="210" t="s">
        <v>191</v>
      </c>
      <c r="E137" s="221" t="s">
        <v>1</v>
      </c>
      <c r="F137" s="222" t="s">
        <v>1508</v>
      </c>
      <c r="G137" s="220"/>
      <c r="H137" s="223">
        <v>64</v>
      </c>
      <c r="I137" s="224"/>
      <c r="J137" s="220"/>
      <c r="K137" s="220"/>
      <c r="L137" s="225"/>
      <c r="M137" s="226"/>
      <c r="N137" s="227"/>
      <c r="O137" s="227"/>
      <c r="P137" s="227"/>
      <c r="Q137" s="227"/>
      <c r="R137" s="227"/>
      <c r="S137" s="227"/>
      <c r="T137" s="228"/>
      <c r="AT137" s="229" t="s">
        <v>191</v>
      </c>
      <c r="AU137" s="229" t="s">
        <v>85</v>
      </c>
      <c r="AV137" s="14" t="s">
        <v>85</v>
      </c>
      <c r="AW137" s="14" t="s">
        <v>32</v>
      </c>
      <c r="AX137" s="14" t="s">
        <v>83</v>
      </c>
      <c r="AY137" s="229" t="s">
        <v>145</v>
      </c>
    </row>
    <row r="138" spans="1:65" s="2" customFormat="1" ht="14.45" customHeight="1">
      <c r="A138" s="34"/>
      <c r="B138" s="35"/>
      <c r="C138" s="187" t="s">
        <v>168</v>
      </c>
      <c r="D138" s="187" t="s">
        <v>147</v>
      </c>
      <c r="E138" s="188" t="s">
        <v>1465</v>
      </c>
      <c r="F138" s="189" t="s">
        <v>1466</v>
      </c>
      <c r="G138" s="190" t="s">
        <v>173</v>
      </c>
      <c r="H138" s="191">
        <v>67.2</v>
      </c>
      <c r="I138" s="192"/>
      <c r="J138" s="193">
        <f>ROUND(I138*H138,2)</f>
        <v>0</v>
      </c>
      <c r="K138" s="194"/>
      <c r="L138" s="195"/>
      <c r="M138" s="196" t="s">
        <v>1</v>
      </c>
      <c r="N138" s="197" t="s">
        <v>40</v>
      </c>
      <c r="O138" s="71"/>
      <c r="P138" s="198">
        <f>O138*H138</f>
        <v>0</v>
      </c>
      <c r="Q138" s="198">
        <v>2.0000000000000002E-5</v>
      </c>
      <c r="R138" s="198">
        <f>Q138*H138</f>
        <v>1.3440000000000001E-3</v>
      </c>
      <c r="S138" s="198">
        <v>0</v>
      </c>
      <c r="T138" s="199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200" t="s">
        <v>884</v>
      </c>
      <c r="AT138" s="200" t="s">
        <v>147</v>
      </c>
      <c r="AU138" s="200" t="s">
        <v>85</v>
      </c>
      <c r="AY138" s="17" t="s">
        <v>145</v>
      </c>
      <c r="BE138" s="201">
        <f>IF(N138="základní",J138,0)</f>
        <v>0</v>
      </c>
      <c r="BF138" s="201">
        <f>IF(N138="snížená",J138,0)</f>
        <v>0</v>
      </c>
      <c r="BG138" s="201">
        <f>IF(N138="zákl. přenesená",J138,0)</f>
        <v>0</v>
      </c>
      <c r="BH138" s="201">
        <f>IF(N138="sníž. přenesená",J138,0)</f>
        <v>0</v>
      </c>
      <c r="BI138" s="201">
        <f>IF(N138="nulová",J138,0)</f>
        <v>0</v>
      </c>
      <c r="BJ138" s="17" t="s">
        <v>83</v>
      </c>
      <c r="BK138" s="201">
        <f>ROUND(I138*H138,2)</f>
        <v>0</v>
      </c>
      <c r="BL138" s="17" t="s">
        <v>884</v>
      </c>
      <c r="BM138" s="200" t="s">
        <v>1525</v>
      </c>
    </row>
    <row r="139" spans="1:65" s="13" customFormat="1">
      <c r="B139" s="208"/>
      <c r="C139" s="209"/>
      <c r="D139" s="210" t="s">
        <v>191</v>
      </c>
      <c r="E139" s="211" t="s">
        <v>1</v>
      </c>
      <c r="F139" s="212" t="s">
        <v>701</v>
      </c>
      <c r="G139" s="209"/>
      <c r="H139" s="211" t="s">
        <v>1</v>
      </c>
      <c r="I139" s="213"/>
      <c r="J139" s="209"/>
      <c r="K139" s="209"/>
      <c r="L139" s="214"/>
      <c r="M139" s="215"/>
      <c r="N139" s="216"/>
      <c r="O139" s="216"/>
      <c r="P139" s="216"/>
      <c r="Q139" s="216"/>
      <c r="R139" s="216"/>
      <c r="S139" s="216"/>
      <c r="T139" s="217"/>
      <c r="AT139" s="218" t="s">
        <v>191</v>
      </c>
      <c r="AU139" s="218" t="s">
        <v>85</v>
      </c>
      <c r="AV139" s="13" t="s">
        <v>83</v>
      </c>
      <c r="AW139" s="13" t="s">
        <v>32</v>
      </c>
      <c r="AX139" s="13" t="s">
        <v>75</v>
      </c>
      <c r="AY139" s="218" t="s">
        <v>145</v>
      </c>
    </row>
    <row r="140" spans="1:65" s="14" customFormat="1">
      <c r="B140" s="219"/>
      <c r="C140" s="220"/>
      <c r="D140" s="210" t="s">
        <v>191</v>
      </c>
      <c r="E140" s="221" t="s">
        <v>1</v>
      </c>
      <c r="F140" s="222" t="s">
        <v>1526</v>
      </c>
      <c r="G140" s="220"/>
      <c r="H140" s="223">
        <v>67.2</v>
      </c>
      <c r="I140" s="224"/>
      <c r="J140" s="220"/>
      <c r="K140" s="220"/>
      <c r="L140" s="225"/>
      <c r="M140" s="226"/>
      <c r="N140" s="227"/>
      <c r="O140" s="227"/>
      <c r="P140" s="227"/>
      <c r="Q140" s="227"/>
      <c r="R140" s="227"/>
      <c r="S140" s="227"/>
      <c r="T140" s="228"/>
      <c r="AT140" s="229" t="s">
        <v>191</v>
      </c>
      <c r="AU140" s="229" t="s">
        <v>85</v>
      </c>
      <c r="AV140" s="14" t="s">
        <v>85</v>
      </c>
      <c r="AW140" s="14" t="s">
        <v>32</v>
      </c>
      <c r="AX140" s="14" t="s">
        <v>83</v>
      </c>
      <c r="AY140" s="229" t="s">
        <v>145</v>
      </c>
    </row>
    <row r="141" spans="1:65" s="2" customFormat="1" ht="14.45" customHeight="1">
      <c r="A141" s="34"/>
      <c r="B141" s="35"/>
      <c r="C141" s="241" t="s">
        <v>150</v>
      </c>
      <c r="D141" s="241" t="s">
        <v>218</v>
      </c>
      <c r="E141" s="242" t="s">
        <v>1527</v>
      </c>
      <c r="F141" s="243" t="s">
        <v>1528</v>
      </c>
      <c r="G141" s="244" t="s">
        <v>159</v>
      </c>
      <c r="H141" s="245">
        <v>2</v>
      </c>
      <c r="I141" s="246"/>
      <c r="J141" s="247">
        <f>ROUND(I141*H141,2)</f>
        <v>0</v>
      </c>
      <c r="K141" s="248"/>
      <c r="L141" s="39"/>
      <c r="M141" s="249" t="s">
        <v>1</v>
      </c>
      <c r="N141" s="250" t="s">
        <v>40</v>
      </c>
      <c r="O141" s="71"/>
      <c r="P141" s="198">
        <f>O141*H141</f>
        <v>0</v>
      </c>
      <c r="Q141" s="198">
        <v>0</v>
      </c>
      <c r="R141" s="198">
        <f>Q141*H141</f>
        <v>0</v>
      </c>
      <c r="S141" s="198">
        <v>0</v>
      </c>
      <c r="T141" s="199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200" t="s">
        <v>570</v>
      </c>
      <c r="AT141" s="200" t="s">
        <v>218</v>
      </c>
      <c r="AU141" s="200" t="s">
        <v>85</v>
      </c>
      <c r="AY141" s="17" t="s">
        <v>145</v>
      </c>
      <c r="BE141" s="201">
        <f>IF(N141="základní",J141,0)</f>
        <v>0</v>
      </c>
      <c r="BF141" s="201">
        <f>IF(N141="snížená",J141,0)</f>
        <v>0</v>
      </c>
      <c r="BG141" s="201">
        <f>IF(N141="zákl. přenesená",J141,0)</f>
        <v>0</v>
      </c>
      <c r="BH141" s="201">
        <f>IF(N141="sníž. přenesená",J141,0)</f>
        <v>0</v>
      </c>
      <c r="BI141" s="201">
        <f>IF(N141="nulová",J141,0)</f>
        <v>0</v>
      </c>
      <c r="BJ141" s="17" t="s">
        <v>83</v>
      </c>
      <c r="BK141" s="201">
        <f>ROUND(I141*H141,2)</f>
        <v>0</v>
      </c>
      <c r="BL141" s="17" t="s">
        <v>570</v>
      </c>
      <c r="BM141" s="200" t="s">
        <v>1529</v>
      </c>
    </row>
    <row r="142" spans="1:65" s="14" customFormat="1">
      <c r="B142" s="219"/>
      <c r="C142" s="220"/>
      <c r="D142" s="210" t="s">
        <v>191</v>
      </c>
      <c r="E142" s="221" t="s">
        <v>1</v>
      </c>
      <c r="F142" s="222" t="s">
        <v>85</v>
      </c>
      <c r="G142" s="220"/>
      <c r="H142" s="223">
        <v>2</v>
      </c>
      <c r="I142" s="224"/>
      <c r="J142" s="220"/>
      <c r="K142" s="220"/>
      <c r="L142" s="225"/>
      <c r="M142" s="226"/>
      <c r="N142" s="227"/>
      <c r="O142" s="227"/>
      <c r="P142" s="227"/>
      <c r="Q142" s="227"/>
      <c r="R142" s="227"/>
      <c r="S142" s="227"/>
      <c r="T142" s="228"/>
      <c r="AT142" s="229" t="s">
        <v>191</v>
      </c>
      <c r="AU142" s="229" t="s">
        <v>85</v>
      </c>
      <c r="AV142" s="14" t="s">
        <v>85</v>
      </c>
      <c r="AW142" s="14" t="s">
        <v>32</v>
      </c>
      <c r="AX142" s="14" t="s">
        <v>83</v>
      </c>
      <c r="AY142" s="229" t="s">
        <v>145</v>
      </c>
    </row>
    <row r="143" spans="1:65" s="2" customFormat="1" ht="14.45" customHeight="1">
      <c r="A143" s="34"/>
      <c r="B143" s="35"/>
      <c r="C143" s="187" t="s">
        <v>198</v>
      </c>
      <c r="D143" s="187" t="s">
        <v>147</v>
      </c>
      <c r="E143" s="188" t="s">
        <v>1530</v>
      </c>
      <c r="F143" s="189" t="s">
        <v>1531</v>
      </c>
      <c r="G143" s="190" t="s">
        <v>159</v>
      </c>
      <c r="H143" s="191">
        <v>2</v>
      </c>
      <c r="I143" s="192"/>
      <c r="J143" s="193">
        <f>ROUND(I143*H143,2)</f>
        <v>0</v>
      </c>
      <c r="K143" s="194"/>
      <c r="L143" s="195"/>
      <c r="M143" s="196" t="s">
        <v>1</v>
      </c>
      <c r="N143" s="197" t="s">
        <v>40</v>
      </c>
      <c r="O143" s="71"/>
      <c r="P143" s="198">
        <f>O143*H143</f>
        <v>0</v>
      </c>
      <c r="Q143" s="198">
        <v>0</v>
      </c>
      <c r="R143" s="198">
        <f>Q143*H143</f>
        <v>0</v>
      </c>
      <c r="S143" s="198">
        <v>0</v>
      </c>
      <c r="T143" s="199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200" t="s">
        <v>1454</v>
      </c>
      <c r="AT143" s="200" t="s">
        <v>147</v>
      </c>
      <c r="AU143" s="200" t="s">
        <v>85</v>
      </c>
      <c r="AY143" s="17" t="s">
        <v>145</v>
      </c>
      <c r="BE143" s="201">
        <f>IF(N143="základní",J143,0)</f>
        <v>0</v>
      </c>
      <c r="BF143" s="201">
        <f>IF(N143="snížená",J143,0)</f>
        <v>0</v>
      </c>
      <c r="BG143" s="201">
        <f>IF(N143="zákl. přenesená",J143,0)</f>
        <v>0</v>
      </c>
      <c r="BH143" s="201">
        <f>IF(N143="sníž. přenesená",J143,0)</f>
        <v>0</v>
      </c>
      <c r="BI143" s="201">
        <f>IF(N143="nulová",J143,0)</f>
        <v>0</v>
      </c>
      <c r="BJ143" s="17" t="s">
        <v>83</v>
      </c>
      <c r="BK143" s="201">
        <f>ROUND(I143*H143,2)</f>
        <v>0</v>
      </c>
      <c r="BL143" s="17" t="s">
        <v>570</v>
      </c>
      <c r="BM143" s="200" t="s">
        <v>1532</v>
      </c>
    </row>
    <row r="144" spans="1:65" s="2" customFormat="1" ht="14.45" customHeight="1">
      <c r="A144" s="34"/>
      <c r="B144" s="35"/>
      <c r="C144" s="187" t="s">
        <v>201</v>
      </c>
      <c r="D144" s="187" t="s">
        <v>147</v>
      </c>
      <c r="E144" s="188" t="s">
        <v>1533</v>
      </c>
      <c r="F144" s="189" t="s">
        <v>1534</v>
      </c>
      <c r="G144" s="190" t="s">
        <v>173</v>
      </c>
      <c r="H144" s="191">
        <v>65</v>
      </c>
      <c r="I144" s="192"/>
      <c r="J144" s="193">
        <f>ROUND(I144*H144,2)</f>
        <v>0</v>
      </c>
      <c r="K144" s="194"/>
      <c r="L144" s="195"/>
      <c r="M144" s="196" t="s">
        <v>1</v>
      </c>
      <c r="N144" s="197" t="s">
        <v>40</v>
      </c>
      <c r="O144" s="71"/>
      <c r="P144" s="198">
        <f>O144*H144</f>
        <v>0</v>
      </c>
      <c r="Q144" s="198">
        <v>0</v>
      </c>
      <c r="R144" s="198">
        <f>Q144*H144</f>
        <v>0</v>
      </c>
      <c r="S144" s="198">
        <v>0</v>
      </c>
      <c r="T144" s="199">
        <f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200" t="s">
        <v>1454</v>
      </c>
      <c r="AT144" s="200" t="s">
        <v>147</v>
      </c>
      <c r="AU144" s="200" t="s">
        <v>85</v>
      </c>
      <c r="AY144" s="17" t="s">
        <v>145</v>
      </c>
      <c r="BE144" s="201">
        <f>IF(N144="základní",J144,0)</f>
        <v>0</v>
      </c>
      <c r="BF144" s="201">
        <f>IF(N144="snížená",J144,0)</f>
        <v>0</v>
      </c>
      <c r="BG144" s="201">
        <f>IF(N144="zákl. přenesená",J144,0)</f>
        <v>0</v>
      </c>
      <c r="BH144" s="201">
        <f>IF(N144="sníž. přenesená",J144,0)</f>
        <v>0</v>
      </c>
      <c r="BI144" s="201">
        <f>IF(N144="nulová",J144,0)</f>
        <v>0</v>
      </c>
      <c r="BJ144" s="17" t="s">
        <v>83</v>
      </c>
      <c r="BK144" s="201">
        <f>ROUND(I144*H144,2)</f>
        <v>0</v>
      </c>
      <c r="BL144" s="17" t="s">
        <v>570</v>
      </c>
      <c r="BM144" s="200" t="s">
        <v>1535</v>
      </c>
    </row>
    <row r="145" spans="1:65" s="14" customFormat="1">
      <c r="B145" s="219"/>
      <c r="C145" s="220"/>
      <c r="D145" s="210" t="s">
        <v>191</v>
      </c>
      <c r="E145" s="221" t="s">
        <v>1</v>
      </c>
      <c r="F145" s="222" t="s">
        <v>576</v>
      </c>
      <c r="G145" s="220"/>
      <c r="H145" s="223">
        <v>65</v>
      </c>
      <c r="I145" s="224"/>
      <c r="J145" s="220"/>
      <c r="K145" s="220"/>
      <c r="L145" s="225"/>
      <c r="M145" s="226"/>
      <c r="N145" s="227"/>
      <c r="O145" s="227"/>
      <c r="P145" s="227"/>
      <c r="Q145" s="227"/>
      <c r="R145" s="227"/>
      <c r="S145" s="227"/>
      <c r="T145" s="228"/>
      <c r="AT145" s="229" t="s">
        <v>191</v>
      </c>
      <c r="AU145" s="229" t="s">
        <v>85</v>
      </c>
      <c r="AV145" s="14" t="s">
        <v>85</v>
      </c>
      <c r="AW145" s="14" t="s">
        <v>32</v>
      </c>
      <c r="AX145" s="14" t="s">
        <v>83</v>
      </c>
      <c r="AY145" s="229" t="s">
        <v>145</v>
      </c>
    </row>
    <row r="146" spans="1:65" s="2" customFormat="1" ht="14.45" customHeight="1">
      <c r="A146" s="34"/>
      <c r="B146" s="35"/>
      <c r="C146" s="187" t="s">
        <v>205</v>
      </c>
      <c r="D146" s="187" t="s">
        <v>147</v>
      </c>
      <c r="E146" s="188" t="s">
        <v>1536</v>
      </c>
      <c r="F146" s="189" t="s">
        <v>1537</v>
      </c>
      <c r="G146" s="190" t="s">
        <v>149</v>
      </c>
      <c r="H146" s="191">
        <v>2</v>
      </c>
      <c r="I146" s="192"/>
      <c r="J146" s="193">
        <f>ROUND(I146*H146,2)</f>
        <v>0</v>
      </c>
      <c r="K146" s="194"/>
      <c r="L146" s="195"/>
      <c r="M146" s="196" t="s">
        <v>1</v>
      </c>
      <c r="N146" s="197" t="s">
        <v>40</v>
      </c>
      <c r="O146" s="71"/>
      <c r="P146" s="198">
        <f>O146*H146</f>
        <v>0</v>
      </c>
      <c r="Q146" s="198">
        <v>0</v>
      </c>
      <c r="R146" s="198">
        <f>Q146*H146</f>
        <v>0</v>
      </c>
      <c r="S146" s="198">
        <v>0</v>
      </c>
      <c r="T146" s="199">
        <f>S146*H146</f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200" t="s">
        <v>1454</v>
      </c>
      <c r="AT146" s="200" t="s">
        <v>147</v>
      </c>
      <c r="AU146" s="200" t="s">
        <v>85</v>
      </c>
      <c r="AY146" s="17" t="s">
        <v>145</v>
      </c>
      <c r="BE146" s="201">
        <f>IF(N146="základní",J146,0)</f>
        <v>0</v>
      </c>
      <c r="BF146" s="201">
        <f>IF(N146="snížená",J146,0)</f>
        <v>0</v>
      </c>
      <c r="BG146" s="201">
        <f>IF(N146="zákl. přenesená",J146,0)</f>
        <v>0</v>
      </c>
      <c r="BH146" s="201">
        <f>IF(N146="sníž. přenesená",J146,0)</f>
        <v>0</v>
      </c>
      <c r="BI146" s="201">
        <f>IF(N146="nulová",J146,0)</f>
        <v>0</v>
      </c>
      <c r="BJ146" s="17" t="s">
        <v>83</v>
      </c>
      <c r="BK146" s="201">
        <f>ROUND(I146*H146,2)</f>
        <v>0</v>
      </c>
      <c r="BL146" s="17" t="s">
        <v>570</v>
      </c>
      <c r="BM146" s="200" t="s">
        <v>1538</v>
      </c>
    </row>
    <row r="147" spans="1:65" s="14" customFormat="1">
      <c r="B147" s="219"/>
      <c r="C147" s="220"/>
      <c r="D147" s="210" t="s">
        <v>191</v>
      </c>
      <c r="E147" s="221" t="s">
        <v>1</v>
      </c>
      <c r="F147" s="222" t="s">
        <v>85</v>
      </c>
      <c r="G147" s="220"/>
      <c r="H147" s="223">
        <v>2</v>
      </c>
      <c r="I147" s="224"/>
      <c r="J147" s="220"/>
      <c r="K147" s="220"/>
      <c r="L147" s="225"/>
      <c r="M147" s="226"/>
      <c r="N147" s="227"/>
      <c r="O147" s="227"/>
      <c r="P147" s="227"/>
      <c r="Q147" s="227"/>
      <c r="R147" s="227"/>
      <c r="S147" s="227"/>
      <c r="T147" s="228"/>
      <c r="AT147" s="229" t="s">
        <v>191</v>
      </c>
      <c r="AU147" s="229" t="s">
        <v>85</v>
      </c>
      <c r="AV147" s="14" t="s">
        <v>85</v>
      </c>
      <c r="AW147" s="14" t="s">
        <v>32</v>
      </c>
      <c r="AX147" s="14" t="s">
        <v>83</v>
      </c>
      <c r="AY147" s="229" t="s">
        <v>145</v>
      </c>
    </row>
    <row r="148" spans="1:65" s="2" customFormat="1" ht="24.2" customHeight="1">
      <c r="A148" s="34"/>
      <c r="B148" s="35"/>
      <c r="C148" s="241" t="s">
        <v>209</v>
      </c>
      <c r="D148" s="241" t="s">
        <v>218</v>
      </c>
      <c r="E148" s="242" t="s">
        <v>1539</v>
      </c>
      <c r="F148" s="243" t="s">
        <v>1540</v>
      </c>
      <c r="G148" s="244" t="s">
        <v>159</v>
      </c>
      <c r="H148" s="245">
        <v>2</v>
      </c>
      <c r="I148" s="246"/>
      <c r="J148" s="247">
        <f>ROUND(I148*H148,2)</f>
        <v>0</v>
      </c>
      <c r="K148" s="248"/>
      <c r="L148" s="39"/>
      <c r="M148" s="249" t="s">
        <v>1</v>
      </c>
      <c r="N148" s="250" t="s">
        <v>40</v>
      </c>
      <c r="O148" s="71"/>
      <c r="P148" s="198">
        <f>O148*H148</f>
        <v>0</v>
      </c>
      <c r="Q148" s="198">
        <v>0</v>
      </c>
      <c r="R148" s="198">
        <f>Q148*H148</f>
        <v>0</v>
      </c>
      <c r="S148" s="198">
        <v>0</v>
      </c>
      <c r="T148" s="199">
        <f>S148*H148</f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200" t="s">
        <v>570</v>
      </c>
      <c r="AT148" s="200" t="s">
        <v>218</v>
      </c>
      <c r="AU148" s="200" t="s">
        <v>85</v>
      </c>
      <c r="AY148" s="17" t="s">
        <v>145</v>
      </c>
      <c r="BE148" s="201">
        <f>IF(N148="základní",J148,0)</f>
        <v>0</v>
      </c>
      <c r="BF148" s="201">
        <f>IF(N148="snížená",J148,0)</f>
        <v>0</v>
      </c>
      <c r="BG148" s="201">
        <f>IF(N148="zákl. přenesená",J148,0)</f>
        <v>0</v>
      </c>
      <c r="BH148" s="201">
        <f>IF(N148="sníž. přenesená",J148,0)</f>
        <v>0</v>
      </c>
      <c r="BI148" s="201">
        <f>IF(N148="nulová",J148,0)</f>
        <v>0</v>
      </c>
      <c r="BJ148" s="17" t="s">
        <v>83</v>
      </c>
      <c r="BK148" s="201">
        <f>ROUND(I148*H148,2)</f>
        <v>0</v>
      </c>
      <c r="BL148" s="17" t="s">
        <v>570</v>
      </c>
      <c r="BM148" s="200" t="s">
        <v>1541</v>
      </c>
    </row>
    <row r="149" spans="1:65" s="14" customFormat="1">
      <c r="B149" s="219"/>
      <c r="C149" s="220"/>
      <c r="D149" s="210" t="s">
        <v>191</v>
      </c>
      <c r="E149" s="221" t="s">
        <v>1</v>
      </c>
      <c r="F149" s="222" t="s">
        <v>85</v>
      </c>
      <c r="G149" s="220"/>
      <c r="H149" s="223">
        <v>2</v>
      </c>
      <c r="I149" s="224"/>
      <c r="J149" s="220"/>
      <c r="K149" s="220"/>
      <c r="L149" s="225"/>
      <c r="M149" s="226"/>
      <c r="N149" s="227"/>
      <c r="O149" s="227"/>
      <c r="P149" s="227"/>
      <c r="Q149" s="227"/>
      <c r="R149" s="227"/>
      <c r="S149" s="227"/>
      <c r="T149" s="228"/>
      <c r="AT149" s="229" t="s">
        <v>191</v>
      </c>
      <c r="AU149" s="229" t="s">
        <v>85</v>
      </c>
      <c r="AV149" s="14" t="s">
        <v>85</v>
      </c>
      <c r="AW149" s="14" t="s">
        <v>32</v>
      </c>
      <c r="AX149" s="14" t="s">
        <v>83</v>
      </c>
      <c r="AY149" s="229" t="s">
        <v>145</v>
      </c>
    </row>
    <row r="150" spans="1:65" s="2" customFormat="1" ht="14.45" customHeight="1">
      <c r="A150" s="34"/>
      <c r="B150" s="35"/>
      <c r="C150" s="187" t="s">
        <v>213</v>
      </c>
      <c r="D150" s="187" t="s">
        <v>147</v>
      </c>
      <c r="E150" s="188" t="s">
        <v>1542</v>
      </c>
      <c r="F150" s="189" t="s">
        <v>1543</v>
      </c>
      <c r="G150" s="190" t="s">
        <v>159</v>
      </c>
      <c r="H150" s="191">
        <v>1</v>
      </c>
      <c r="I150" s="192"/>
      <c r="J150" s="193">
        <f>ROUND(I150*H150,2)</f>
        <v>0</v>
      </c>
      <c r="K150" s="194"/>
      <c r="L150" s="195"/>
      <c r="M150" s="196" t="s">
        <v>1</v>
      </c>
      <c r="N150" s="197" t="s">
        <v>40</v>
      </c>
      <c r="O150" s="71"/>
      <c r="P150" s="198">
        <f>O150*H150</f>
        <v>0</v>
      </c>
      <c r="Q150" s="198">
        <v>0</v>
      </c>
      <c r="R150" s="198">
        <f>Q150*H150</f>
        <v>0</v>
      </c>
      <c r="S150" s="198">
        <v>0</v>
      </c>
      <c r="T150" s="199">
        <f>S150*H150</f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200" t="s">
        <v>1454</v>
      </c>
      <c r="AT150" s="200" t="s">
        <v>147</v>
      </c>
      <c r="AU150" s="200" t="s">
        <v>85</v>
      </c>
      <c r="AY150" s="17" t="s">
        <v>145</v>
      </c>
      <c r="BE150" s="201">
        <f>IF(N150="základní",J150,0)</f>
        <v>0</v>
      </c>
      <c r="BF150" s="201">
        <f>IF(N150="snížená",J150,0)</f>
        <v>0</v>
      </c>
      <c r="BG150" s="201">
        <f>IF(N150="zákl. přenesená",J150,0)</f>
        <v>0</v>
      </c>
      <c r="BH150" s="201">
        <f>IF(N150="sníž. přenesená",J150,0)</f>
        <v>0</v>
      </c>
      <c r="BI150" s="201">
        <f>IF(N150="nulová",J150,0)</f>
        <v>0</v>
      </c>
      <c r="BJ150" s="17" t="s">
        <v>83</v>
      </c>
      <c r="BK150" s="201">
        <f>ROUND(I150*H150,2)</f>
        <v>0</v>
      </c>
      <c r="BL150" s="17" t="s">
        <v>570</v>
      </c>
      <c r="BM150" s="200" t="s">
        <v>1544</v>
      </c>
    </row>
    <row r="151" spans="1:65" s="14" customFormat="1">
      <c r="B151" s="219"/>
      <c r="C151" s="220"/>
      <c r="D151" s="210" t="s">
        <v>191</v>
      </c>
      <c r="E151" s="221" t="s">
        <v>1</v>
      </c>
      <c r="F151" s="222" t="s">
        <v>83</v>
      </c>
      <c r="G151" s="220"/>
      <c r="H151" s="223">
        <v>1</v>
      </c>
      <c r="I151" s="224"/>
      <c r="J151" s="220"/>
      <c r="K151" s="220"/>
      <c r="L151" s="225"/>
      <c r="M151" s="226"/>
      <c r="N151" s="227"/>
      <c r="O151" s="227"/>
      <c r="P151" s="227"/>
      <c r="Q151" s="227"/>
      <c r="R151" s="227"/>
      <c r="S151" s="227"/>
      <c r="T151" s="228"/>
      <c r="AT151" s="229" t="s">
        <v>191</v>
      </c>
      <c r="AU151" s="229" t="s">
        <v>85</v>
      </c>
      <c r="AV151" s="14" t="s">
        <v>85</v>
      </c>
      <c r="AW151" s="14" t="s">
        <v>32</v>
      </c>
      <c r="AX151" s="14" t="s">
        <v>83</v>
      </c>
      <c r="AY151" s="229" t="s">
        <v>145</v>
      </c>
    </row>
    <row r="152" spans="1:65" s="2" customFormat="1" ht="24.2" customHeight="1">
      <c r="A152" s="34"/>
      <c r="B152" s="35"/>
      <c r="C152" s="187" t="s">
        <v>217</v>
      </c>
      <c r="D152" s="187" t="s">
        <v>147</v>
      </c>
      <c r="E152" s="188" t="s">
        <v>1545</v>
      </c>
      <c r="F152" s="189" t="s">
        <v>1546</v>
      </c>
      <c r="G152" s="190" t="s">
        <v>159</v>
      </c>
      <c r="H152" s="191">
        <v>1</v>
      </c>
      <c r="I152" s="192"/>
      <c r="J152" s="193">
        <f>ROUND(I152*H152,2)</f>
        <v>0</v>
      </c>
      <c r="K152" s="194"/>
      <c r="L152" s="195"/>
      <c r="M152" s="196" t="s">
        <v>1</v>
      </c>
      <c r="N152" s="197" t="s">
        <v>40</v>
      </c>
      <c r="O152" s="71"/>
      <c r="P152" s="198">
        <f>O152*H152</f>
        <v>0</v>
      </c>
      <c r="Q152" s="198">
        <v>0</v>
      </c>
      <c r="R152" s="198">
        <f>Q152*H152</f>
        <v>0</v>
      </c>
      <c r="S152" s="198">
        <v>0</v>
      </c>
      <c r="T152" s="199">
        <f>S152*H152</f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200" t="s">
        <v>1454</v>
      </c>
      <c r="AT152" s="200" t="s">
        <v>147</v>
      </c>
      <c r="AU152" s="200" t="s">
        <v>85</v>
      </c>
      <c r="AY152" s="17" t="s">
        <v>145</v>
      </c>
      <c r="BE152" s="201">
        <f>IF(N152="základní",J152,0)</f>
        <v>0</v>
      </c>
      <c r="BF152" s="201">
        <f>IF(N152="snížená",J152,0)</f>
        <v>0</v>
      </c>
      <c r="BG152" s="201">
        <f>IF(N152="zákl. přenesená",J152,0)</f>
        <v>0</v>
      </c>
      <c r="BH152" s="201">
        <f>IF(N152="sníž. přenesená",J152,0)</f>
        <v>0</v>
      </c>
      <c r="BI152" s="201">
        <f>IF(N152="nulová",J152,0)</f>
        <v>0</v>
      </c>
      <c r="BJ152" s="17" t="s">
        <v>83</v>
      </c>
      <c r="BK152" s="201">
        <f>ROUND(I152*H152,2)</f>
        <v>0</v>
      </c>
      <c r="BL152" s="17" t="s">
        <v>570</v>
      </c>
      <c r="BM152" s="200" t="s">
        <v>1547</v>
      </c>
    </row>
    <row r="153" spans="1:65" s="2" customFormat="1" ht="24.2" customHeight="1">
      <c r="A153" s="34"/>
      <c r="B153" s="35"/>
      <c r="C153" s="241" t="s">
        <v>8</v>
      </c>
      <c r="D153" s="241" t="s">
        <v>218</v>
      </c>
      <c r="E153" s="242" t="s">
        <v>1548</v>
      </c>
      <c r="F153" s="243" t="s">
        <v>1549</v>
      </c>
      <c r="G153" s="244" t="s">
        <v>159</v>
      </c>
      <c r="H153" s="245">
        <v>2</v>
      </c>
      <c r="I153" s="246"/>
      <c r="J153" s="247">
        <f>ROUND(I153*H153,2)</f>
        <v>0</v>
      </c>
      <c r="K153" s="248"/>
      <c r="L153" s="39"/>
      <c r="M153" s="249" t="s">
        <v>1</v>
      </c>
      <c r="N153" s="250" t="s">
        <v>40</v>
      </c>
      <c r="O153" s="71"/>
      <c r="P153" s="198">
        <f>O153*H153</f>
        <v>0</v>
      </c>
      <c r="Q153" s="198">
        <v>0</v>
      </c>
      <c r="R153" s="198">
        <f>Q153*H153</f>
        <v>0</v>
      </c>
      <c r="S153" s="198">
        <v>0</v>
      </c>
      <c r="T153" s="199">
        <f>S153*H153</f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200" t="s">
        <v>570</v>
      </c>
      <c r="AT153" s="200" t="s">
        <v>218</v>
      </c>
      <c r="AU153" s="200" t="s">
        <v>85</v>
      </c>
      <c r="AY153" s="17" t="s">
        <v>145</v>
      </c>
      <c r="BE153" s="201">
        <f>IF(N153="základní",J153,0)</f>
        <v>0</v>
      </c>
      <c r="BF153" s="201">
        <f>IF(N153="snížená",J153,0)</f>
        <v>0</v>
      </c>
      <c r="BG153" s="201">
        <f>IF(N153="zákl. přenesená",J153,0)</f>
        <v>0</v>
      </c>
      <c r="BH153" s="201">
        <f>IF(N153="sníž. přenesená",J153,0)</f>
        <v>0</v>
      </c>
      <c r="BI153" s="201">
        <f>IF(N153="nulová",J153,0)</f>
        <v>0</v>
      </c>
      <c r="BJ153" s="17" t="s">
        <v>83</v>
      </c>
      <c r="BK153" s="201">
        <f>ROUND(I153*H153,2)</f>
        <v>0</v>
      </c>
      <c r="BL153" s="17" t="s">
        <v>570</v>
      </c>
      <c r="BM153" s="200" t="s">
        <v>1550</v>
      </c>
    </row>
    <row r="154" spans="1:65" s="2" customFormat="1" ht="24.2" customHeight="1">
      <c r="A154" s="34"/>
      <c r="B154" s="35"/>
      <c r="C154" s="187" t="s">
        <v>227</v>
      </c>
      <c r="D154" s="187" t="s">
        <v>147</v>
      </c>
      <c r="E154" s="188" t="s">
        <v>1551</v>
      </c>
      <c r="F154" s="189" t="s">
        <v>1552</v>
      </c>
      <c r="G154" s="190" t="s">
        <v>159</v>
      </c>
      <c r="H154" s="191">
        <v>2</v>
      </c>
      <c r="I154" s="192"/>
      <c r="J154" s="193">
        <f>ROUND(I154*H154,2)</f>
        <v>0</v>
      </c>
      <c r="K154" s="194"/>
      <c r="L154" s="195"/>
      <c r="M154" s="196" t="s">
        <v>1</v>
      </c>
      <c r="N154" s="197" t="s">
        <v>40</v>
      </c>
      <c r="O154" s="71"/>
      <c r="P154" s="198">
        <f>O154*H154</f>
        <v>0</v>
      </c>
      <c r="Q154" s="198">
        <v>0</v>
      </c>
      <c r="R154" s="198">
        <f>Q154*H154</f>
        <v>0</v>
      </c>
      <c r="S154" s="198">
        <v>0</v>
      </c>
      <c r="T154" s="199">
        <f>S154*H154</f>
        <v>0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200" t="s">
        <v>1454</v>
      </c>
      <c r="AT154" s="200" t="s">
        <v>147</v>
      </c>
      <c r="AU154" s="200" t="s">
        <v>85</v>
      </c>
      <c r="AY154" s="17" t="s">
        <v>145</v>
      </c>
      <c r="BE154" s="201">
        <f>IF(N154="základní",J154,0)</f>
        <v>0</v>
      </c>
      <c r="BF154" s="201">
        <f>IF(N154="snížená",J154,0)</f>
        <v>0</v>
      </c>
      <c r="BG154" s="201">
        <f>IF(N154="zákl. přenesená",J154,0)</f>
        <v>0</v>
      </c>
      <c r="BH154" s="201">
        <f>IF(N154="sníž. přenesená",J154,0)</f>
        <v>0</v>
      </c>
      <c r="BI154" s="201">
        <f>IF(N154="nulová",J154,0)</f>
        <v>0</v>
      </c>
      <c r="BJ154" s="17" t="s">
        <v>83</v>
      </c>
      <c r="BK154" s="201">
        <f>ROUND(I154*H154,2)</f>
        <v>0</v>
      </c>
      <c r="BL154" s="17" t="s">
        <v>570</v>
      </c>
      <c r="BM154" s="200" t="s">
        <v>1553</v>
      </c>
    </row>
    <row r="155" spans="1:65" s="2" customFormat="1" ht="14.45" customHeight="1">
      <c r="A155" s="34"/>
      <c r="B155" s="35"/>
      <c r="C155" s="241" t="s">
        <v>357</v>
      </c>
      <c r="D155" s="241" t="s">
        <v>218</v>
      </c>
      <c r="E155" s="242" t="s">
        <v>1554</v>
      </c>
      <c r="F155" s="243" t="s">
        <v>1555</v>
      </c>
      <c r="G155" s="244" t="s">
        <v>159</v>
      </c>
      <c r="H155" s="245">
        <v>2</v>
      </c>
      <c r="I155" s="246"/>
      <c r="J155" s="247">
        <f>ROUND(I155*H155,2)</f>
        <v>0</v>
      </c>
      <c r="K155" s="248"/>
      <c r="L155" s="39"/>
      <c r="M155" s="249" t="s">
        <v>1</v>
      </c>
      <c r="N155" s="250" t="s">
        <v>40</v>
      </c>
      <c r="O155" s="71"/>
      <c r="P155" s="198">
        <f>O155*H155</f>
        <v>0</v>
      </c>
      <c r="Q155" s="198">
        <v>0</v>
      </c>
      <c r="R155" s="198">
        <f>Q155*H155</f>
        <v>0</v>
      </c>
      <c r="S155" s="198">
        <v>0</v>
      </c>
      <c r="T155" s="199">
        <f>S155*H155</f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200" t="s">
        <v>570</v>
      </c>
      <c r="AT155" s="200" t="s">
        <v>218</v>
      </c>
      <c r="AU155" s="200" t="s">
        <v>85</v>
      </c>
      <c r="AY155" s="17" t="s">
        <v>145</v>
      </c>
      <c r="BE155" s="201">
        <f>IF(N155="základní",J155,0)</f>
        <v>0</v>
      </c>
      <c r="BF155" s="201">
        <f>IF(N155="snížená",J155,0)</f>
        <v>0</v>
      </c>
      <c r="BG155" s="201">
        <f>IF(N155="zákl. přenesená",J155,0)</f>
        <v>0</v>
      </c>
      <c r="BH155" s="201">
        <f>IF(N155="sníž. přenesená",J155,0)</f>
        <v>0</v>
      </c>
      <c r="BI155" s="201">
        <f>IF(N155="nulová",J155,0)</f>
        <v>0</v>
      </c>
      <c r="BJ155" s="17" t="s">
        <v>83</v>
      </c>
      <c r="BK155" s="201">
        <f>ROUND(I155*H155,2)</f>
        <v>0</v>
      </c>
      <c r="BL155" s="17" t="s">
        <v>570</v>
      </c>
      <c r="BM155" s="200" t="s">
        <v>1556</v>
      </c>
    </row>
    <row r="156" spans="1:65" s="14" customFormat="1">
      <c r="B156" s="219"/>
      <c r="C156" s="220"/>
      <c r="D156" s="210" t="s">
        <v>191</v>
      </c>
      <c r="E156" s="221" t="s">
        <v>1</v>
      </c>
      <c r="F156" s="222" t="s">
        <v>85</v>
      </c>
      <c r="G156" s="220"/>
      <c r="H156" s="223">
        <v>2</v>
      </c>
      <c r="I156" s="224"/>
      <c r="J156" s="220"/>
      <c r="K156" s="220"/>
      <c r="L156" s="225"/>
      <c r="M156" s="226"/>
      <c r="N156" s="227"/>
      <c r="O156" s="227"/>
      <c r="P156" s="227"/>
      <c r="Q156" s="227"/>
      <c r="R156" s="227"/>
      <c r="S156" s="227"/>
      <c r="T156" s="228"/>
      <c r="AT156" s="229" t="s">
        <v>191</v>
      </c>
      <c r="AU156" s="229" t="s">
        <v>85</v>
      </c>
      <c r="AV156" s="14" t="s">
        <v>85</v>
      </c>
      <c r="AW156" s="14" t="s">
        <v>32</v>
      </c>
      <c r="AX156" s="14" t="s">
        <v>83</v>
      </c>
      <c r="AY156" s="229" t="s">
        <v>145</v>
      </c>
    </row>
    <row r="157" spans="1:65" s="2" customFormat="1" ht="24.2" customHeight="1">
      <c r="A157" s="34"/>
      <c r="B157" s="35"/>
      <c r="C157" s="187" t="s">
        <v>361</v>
      </c>
      <c r="D157" s="187" t="s">
        <v>147</v>
      </c>
      <c r="E157" s="188" t="s">
        <v>1557</v>
      </c>
      <c r="F157" s="189" t="s">
        <v>1558</v>
      </c>
      <c r="G157" s="190" t="s">
        <v>1559</v>
      </c>
      <c r="H157" s="191">
        <v>2</v>
      </c>
      <c r="I157" s="192"/>
      <c r="J157" s="193">
        <f>ROUND(I157*H157,2)</f>
        <v>0</v>
      </c>
      <c r="K157" s="194"/>
      <c r="L157" s="195"/>
      <c r="M157" s="196" t="s">
        <v>1</v>
      </c>
      <c r="N157" s="197" t="s">
        <v>40</v>
      </c>
      <c r="O157" s="71"/>
      <c r="P157" s="198">
        <f>O157*H157</f>
        <v>0</v>
      </c>
      <c r="Q157" s="198">
        <v>0</v>
      </c>
      <c r="R157" s="198">
        <f>Q157*H157</f>
        <v>0</v>
      </c>
      <c r="S157" s="198">
        <v>0</v>
      </c>
      <c r="T157" s="199">
        <f>S157*H157</f>
        <v>0</v>
      </c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200" t="s">
        <v>1454</v>
      </c>
      <c r="AT157" s="200" t="s">
        <v>147</v>
      </c>
      <c r="AU157" s="200" t="s">
        <v>85</v>
      </c>
      <c r="AY157" s="17" t="s">
        <v>145</v>
      </c>
      <c r="BE157" s="201">
        <f>IF(N157="základní",J157,0)</f>
        <v>0</v>
      </c>
      <c r="BF157" s="201">
        <f>IF(N157="snížená",J157,0)</f>
        <v>0</v>
      </c>
      <c r="BG157" s="201">
        <f>IF(N157="zákl. přenesená",J157,0)</f>
        <v>0</v>
      </c>
      <c r="BH157" s="201">
        <f>IF(N157="sníž. přenesená",J157,0)</f>
        <v>0</v>
      </c>
      <c r="BI157" s="201">
        <f>IF(N157="nulová",J157,0)</f>
        <v>0</v>
      </c>
      <c r="BJ157" s="17" t="s">
        <v>83</v>
      </c>
      <c r="BK157" s="201">
        <f>ROUND(I157*H157,2)</f>
        <v>0</v>
      </c>
      <c r="BL157" s="17" t="s">
        <v>570</v>
      </c>
      <c r="BM157" s="200" t="s">
        <v>1560</v>
      </c>
    </row>
    <row r="158" spans="1:65" s="14" customFormat="1">
      <c r="B158" s="219"/>
      <c r="C158" s="220"/>
      <c r="D158" s="210" t="s">
        <v>191</v>
      </c>
      <c r="E158" s="221" t="s">
        <v>1</v>
      </c>
      <c r="F158" s="222" t="s">
        <v>85</v>
      </c>
      <c r="G158" s="220"/>
      <c r="H158" s="223">
        <v>2</v>
      </c>
      <c r="I158" s="224"/>
      <c r="J158" s="220"/>
      <c r="K158" s="220"/>
      <c r="L158" s="225"/>
      <c r="M158" s="226"/>
      <c r="N158" s="227"/>
      <c r="O158" s="227"/>
      <c r="P158" s="227"/>
      <c r="Q158" s="227"/>
      <c r="R158" s="227"/>
      <c r="S158" s="227"/>
      <c r="T158" s="228"/>
      <c r="AT158" s="229" t="s">
        <v>191</v>
      </c>
      <c r="AU158" s="229" t="s">
        <v>85</v>
      </c>
      <c r="AV158" s="14" t="s">
        <v>85</v>
      </c>
      <c r="AW158" s="14" t="s">
        <v>32</v>
      </c>
      <c r="AX158" s="14" t="s">
        <v>83</v>
      </c>
      <c r="AY158" s="229" t="s">
        <v>145</v>
      </c>
    </row>
    <row r="159" spans="1:65" s="2" customFormat="1" ht="24.2" customHeight="1">
      <c r="A159" s="34"/>
      <c r="B159" s="35"/>
      <c r="C159" s="241" t="s">
        <v>365</v>
      </c>
      <c r="D159" s="241" t="s">
        <v>218</v>
      </c>
      <c r="E159" s="242" t="s">
        <v>1561</v>
      </c>
      <c r="F159" s="243" t="s">
        <v>1562</v>
      </c>
      <c r="G159" s="244" t="s">
        <v>173</v>
      </c>
      <c r="H159" s="245">
        <v>64</v>
      </c>
      <c r="I159" s="246"/>
      <c r="J159" s="247">
        <f>ROUND(I159*H159,2)</f>
        <v>0</v>
      </c>
      <c r="K159" s="248"/>
      <c r="L159" s="39"/>
      <c r="M159" s="249" t="s">
        <v>1</v>
      </c>
      <c r="N159" s="250" t="s">
        <v>40</v>
      </c>
      <c r="O159" s="71"/>
      <c r="P159" s="198">
        <f>O159*H159</f>
        <v>0</v>
      </c>
      <c r="Q159" s="198">
        <v>0</v>
      </c>
      <c r="R159" s="198">
        <f>Q159*H159</f>
        <v>0</v>
      </c>
      <c r="S159" s="198">
        <v>0</v>
      </c>
      <c r="T159" s="199">
        <f>S159*H159</f>
        <v>0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200" t="s">
        <v>570</v>
      </c>
      <c r="AT159" s="200" t="s">
        <v>218</v>
      </c>
      <c r="AU159" s="200" t="s">
        <v>85</v>
      </c>
      <c r="AY159" s="17" t="s">
        <v>145</v>
      </c>
      <c r="BE159" s="201">
        <f>IF(N159="základní",J159,0)</f>
        <v>0</v>
      </c>
      <c r="BF159" s="201">
        <f>IF(N159="snížená",J159,0)</f>
        <v>0</v>
      </c>
      <c r="BG159" s="201">
        <f>IF(N159="zákl. přenesená",J159,0)</f>
        <v>0</v>
      </c>
      <c r="BH159" s="201">
        <f>IF(N159="sníž. přenesená",J159,0)</f>
        <v>0</v>
      </c>
      <c r="BI159" s="201">
        <f>IF(N159="nulová",J159,0)</f>
        <v>0</v>
      </c>
      <c r="BJ159" s="17" t="s">
        <v>83</v>
      </c>
      <c r="BK159" s="201">
        <f>ROUND(I159*H159,2)</f>
        <v>0</v>
      </c>
      <c r="BL159" s="17" t="s">
        <v>570</v>
      </c>
      <c r="BM159" s="200" t="s">
        <v>1563</v>
      </c>
    </row>
    <row r="160" spans="1:65" s="13" customFormat="1">
      <c r="B160" s="208"/>
      <c r="C160" s="209"/>
      <c r="D160" s="210" t="s">
        <v>191</v>
      </c>
      <c r="E160" s="211" t="s">
        <v>1</v>
      </c>
      <c r="F160" s="212" t="s">
        <v>1564</v>
      </c>
      <c r="G160" s="209"/>
      <c r="H160" s="211" t="s">
        <v>1</v>
      </c>
      <c r="I160" s="213"/>
      <c r="J160" s="209"/>
      <c r="K160" s="209"/>
      <c r="L160" s="214"/>
      <c r="M160" s="215"/>
      <c r="N160" s="216"/>
      <c r="O160" s="216"/>
      <c r="P160" s="216"/>
      <c r="Q160" s="216"/>
      <c r="R160" s="216"/>
      <c r="S160" s="216"/>
      <c r="T160" s="217"/>
      <c r="AT160" s="218" t="s">
        <v>191</v>
      </c>
      <c r="AU160" s="218" t="s">
        <v>85</v>
      </c>
      <c r="AV160" s="13" t="s">
        <v>83</v>
      </c>
      <c r="AW160" s="13" t="s">
        <v>32</v>
      </c>
      <c r="AX160" s="13" t="s">
        <v>75</v>
      </c>
      <c r="AY160" s="218" t="s">
        <v>145</v>
      </c>
    </row>
    <row r="161" spans="1:65" s="14" customFormat="1">
      <c r="B161" s="219"/>
      <c r="C161" s="220"/>
      <c r="D161" s="210" t="s">
        <v>191</v>
      </c>
      <c r="E161" s="221" t="s">
        <v>1509</v>
      </c>
      <c r="F161" s="222" t="s">
        <v>1508</v>
      </c>
      <c r="G161" s="220"/>
      <c r="H161" s="223">
        <v>64</v>
      </c>
      <c r="I161" s="224"/>
      <c r="J161" s="220"/>
      <c r="K161" s="220"/>
      <c r="L161" s="225"/>
      <c r="M161" s="226"/>
      <c r="N161" s="227"/>
      <c r="O161" s="227"/>
      <c r="P161" s="227"/>
      <c r="Q161" s="227"/>
      <c r="R161" s="227"/>
      <c r="S161" s="227"/>
      <c r="T161" s="228"/>
      <c r="AT161" s="229" t="s">
        <v>191</v>
      </c>
      <c r="AU161" s="229" t="s">
        <v>85</v>
      </c>
      <c r="AV161" s="14" t="s">
        <v>85</v>
      </c>
      <c r="AW161" s="14" t="s">
        <v>32</v>
      </c>
      <c r="AX161" s="14" t="s">
        <v>83</v>
      </c>
      <c r="AY161" s="229" t="s">
        <v>145</v>
      </c>
    </row>
    <row r="162" spans="1:65" s="2" customFormat="1" ht="14.45" customHeight="1">
      <c r="A162" s="34"/>
      <c r="B162" s="35"/>
      <c r="C162" s="187" t="s">
        <v>369</v>
      </c>
      <c r="D162" s="187" t="s">
        <v>147</v>
      </c>
      <c r="E162" s="188" t="s">
        <v>1565</v>
      </c>
      <c r="F162" s="189" t="s">
        <v>1566</v>
      </c>
      <c r="G162" s="190" t="s">
        <v>458</v>
      </c>
      <c r="H162" s="191">
        <v>41.664000000000001</v>
      </c>
      <c r="I162" s="192"/>
      <c r="J162" s="193">
        <f>ROUND(I162*H162,2)</f>
        <v>0</v>
      </c>
      <c r="K162" s="194"/>
      <c r="L162" s="195"/>
      <c r="M162" s="196" t="s">
        <v>1</v>
      </c>
      <c r="N162" s="197" t="s">
        <v>40</v>
      </c>
      <c r="O162" s="71"/>
      <c r="P162" s="198">
        <f>O162*H162</f>
        <v>0</v>
      </c>
      <c r="Q162" s="198">
        <v>1E-3</v>
      </c>
      <c r="R162" s="198">
        <f>Q162*H162</f>
        <v>4.1664E-2</v>
      </c>
      <c r="S162" s="198">
        <v>0</v>
      </c>
      <c r="T162" s="199">
        <f>S162*H162</f>
        <v>0</v>
      </c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R162" s="200" t="s">
        <v>884</v>
      </c>
      <c r="AT162" s="200" t="s">
        <v>147</v>
      </c>
      <c r="AU162" s="200" t="s">
        <v>85</v>
      </c>
      <c r="AY162" s="17" t="s">
        <v>145</v>
      </c>
      <c r="BE162" s="201">
        <f>IF(N162="základní",J162,0)</f>
        <v>0</v>
      </c>
      <c r="BF162" s="201">
        <f>IF(N162="snížená",J162,0)</f>
        <v>0</v>
      </c>
      <c r="BG162" s="201">
        <f>IF(N162="zákl. přenesená",J162,0)</f>
        <v>0</v>
      </c>
      <c r="BH162" s="201">
        <f>IF(N162="sníž. přenesená",J162,0)</f>
        <v>0</v>
      </c>
      <c r="BI162" s="201">
        <f>IF(N162="nulová",J162,0)</f>
        <v>0</v>
      </c>
      <c r="BJ162" s="17" t="s">
        <v>83</v>
      </c>
      <c r="BK162" s="201">
        <f>ROUND(I162*H162,2)</f>
        <v>0</v>
      </c>
      <c r="BL162" s="17" t="s">
        <v>884</v>
      </c>
      <c r="BM162" s="200" t="s">
        <v>1567</v>
      </c>
    </row>
    <row r="163" spans="1:65" s="13" customFormat="1">
      <c r="B163" s="208"/>
      <c r="C163" s="209"/>
      <c r="D163" s="210" t="s">
        <v>191</v>
      </c>
      <c r="E163" s="211" t="s">
        <v>1</v>
      </c>
      <c r="F163" s="212" t="s">
        <v>701</v>
      </c>
      <c r="G163" s="209"/>
      <c r="H163" s="211" t="s">
        <v>1</v>
      </c>
      <c r="I163" s="213"/>
      <c r="J163" s="209"/>
      <c r="K163" s="209"/>
      <c r="L163" s="214"/>
      <c r="M163" s="215"/>
      <c r="N163" s="216"/>
      <c r="O163" s="216"/>
      <c r="P163" s="216"/>
      <c r="Q163" s="216"/>
      <c r="R163" s="216"/>
      <c r="S163" s="216"/>
      <c r="T163" s="217"/>
      <c r="AT163" s="218" t="s">
        <v>191</v>
      </c>
      <c r="AU163" s="218" t="s">
        <v>85</v>
      </c>
      <c r="AV163" s="13" t="s">
        <v>83</v>
      </c>
      <c r="AW163" s="13" t="s">
        <v>32</v>
      </c>
      <c r="AX163" s="13" t="s">
        <v>75</v>
      </c>
      <c r="AY163" s="218" t="s">
        <v>145</v>
      </c>
    </row>
    <row r="164" spans="1:65" s="14" customFormat="1">
      <c r="B164" s="219"/>
      <c r="C164" s="220"/>
      <c r="D164" s="210" t="s">
        <v>191</v>
      </c>
      <c r="E164" s="221" t="s">
        <v>1</v>
      </c>
      <c r="F164" s="222" t="s">
        <v>1568</v>
      </c>
      <c r="G164" s="220"/>
      <c r="H164" s="223">
        <v>39.68</v>
      </c>
      <c r="I164" s="224"/>
      <c r="J164" s="220"/>
      <c r="K164" s="220"/>
      <c r="L164" s="225"/>
      <c r="M164" s="226"/>
      <c r="N164" s="227"/>
      <c r="O164" s="227"/>
      <c r="P164" s="227"/>
      <c r="Q164" s="227"/>
      <c r="R164" s="227"/>
      <c r="S164" s="227"/>
      <c r="T164" s="228"/>
      <c r="AT164" s="229" t="s">
        <v>191</v>
      </c>
      <c r="AU164" s="229" t="s">
        <v>85</v>
      </c>
      <c r="AV164" s="14" t="s">
        <v>85</v>
      </c>
      <c r="AW164" s="14" t="s">
        <v>32</v>
      </c>
      <c r="AX164" s="14" t="s">
        <v>83</v>
      </c>
      <c r="AY164" s="229" t="s">
        <v>145</v>
      </c>
    </row>
    <row r="165" spans="1:65" s="14" customFormat="1">
      <c r="B165" s="219"/>
      <c r="C165" s="220"/>
      <c r="D165" s="210" t="s">
        <v>191</v>
      </c>
      <c r="E165" s="220"/>
      <c r="F165" s="222" t="s">
        <v>1569</v>
      </c>
      <c r="G165" s="220"/>
      <c r="H165" s="223">
        <v>41.664000000000001</v>
      </c>
      <c r="I165" s="224"/>
      <c r="J165" s="220"/>
      <c r="K165" s="220"/>
      <c r="L165" s="225"/>
      <c r="M165" s="226"/>
      <c r="N165" s="227"/>
      <c r="O165" s="227"/>
      <c r="P165" s="227"/>
      <c r="Q165" s="227"/>
      <c r="R165" s="227"/>
      <c r="S165" s="227"/>
      <c r="T165" s="228"/>
      <c r="AT165" s="229" t="s">
        <v>191</v>
      </c>
      <c r="AU165" s="229" t="s">
        <v>85</v>
      </c>
      <c r="AV165" s="14" t="s">
        <v>85</v>
      </c>
      <c r="AW165" s="14" t="s">
        <v>4</v>
      </c>
      <c r="AX165" s="14" t="s">
        <v>83</v>
      </c>
      <c r="AY165" s="229" t="s">
        <v>145</v>
      </c>
    </row>
    <row r="166" spans="1:65" s="2" customFormat="1" ht="14.45" customHeight="1">
      <c r="A166" s="34"/>
      <c r="B166" s="35"/>
      <c r="C166" s="241" t="s">
        <v>7</v>
      </c>
      <c r="D166" s="241" t="s">
        <v>218</v>
      </c>
      <c r="E166" s="242" t="s">
        <v>1570</v>
      </c>
      <c r="F166" s="243" t="s">
        <v>1571</v>
      </c>
      <c r="G166" s="244" t="s">
        <v>159</v>
      </c>
      <c r="H166" s="245">
        <v>4</v>
      </c>
      <c r="I166" s="246"/>
      <c r="J166" s="247">
        <f>ROUND(I166*H166,2)</f>
        <v>0</v>
      </c>
      <c r="K166" s="248"/>
      <c r="L166" s="39"/>
      <c r="M166" s="249" t="s">
        <v>1</v>
      </c>
      <c r="N166" s="250" t="s">
        <v>40</v>
      </c>
      <c r="O166" s="71"/>
      <c r="P166" s="198">
        <f>O166*H166</f>
        <v>0</v>
      </c>
      <c r="Q166" s="198">
        <v>0</v>
      </c>
      <c r="R166" s="198">
        <f>Q166*H166</f>
        <v>0</v>
      </c>
      <c r="S166" s="198">
        <v>0</v>
      </c>
      <c r="T166" s="199">
        <f>S166*H166</f>
        <v>0</v>
      </c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R166" s="200" t="s">
        <v>570</v>
      </c>
      <c r="AT166" s="200" t="s">
        <v>218</v>
      </c>
      <c r="AU166" s="200" t="s">
        <v>85</v>
      </c>
      <c r="AY166" s="17" t="s">
        <v>145</v>
      </c>
      <c r="BE166" s="201">
        <f>IF(N166="základní",J166,0)</f>
        <v>0</v>
      </c>
      <c r="BF166" s="201">
        <f>IF(N166="snížená",J166,0)</f>
        <v>0</v>
      </c>
      <c r="BG166" s="201">
        <f>IF(N166="zákl. přenesená",J166,0)</f>
        <v>0</v>
      </c>
      <c r="BH166" s="201">
        <f>IF(N166="sníž. přenesená",J166,0)</f>
        <v>0</v>
      </c>
      <c r="BI166" s="201">
        <f>IF(N166="nulová",J166,0)</f>
        <v>0</v>
      </c>
      <c r="BJ166" s="17" t="s">
        <v>83</v>
      </c>
      <c r="BK166" s="201">
        <f>ROUND(I166*H166,2)</f>
        <v>0</v>
      </c>
      <c r="BL166" s="17" t="s">
        <v>570</v>
      </c>
      <c r="BM166" s="200" t="s">
        <v>1572</v>
      </c>
    </row>
    <row r="167" spans="1:65" s="2" customFormat="1" ht="14.45" customHeight="1">
      <c r="A167" s="34"/>
      <c r="B167" s="35"/>
      <c r="C167" s="187" t="s">
        <v>376</v>
      </c>
      <c r="D167" s="187" t="s">
        <v>147</v>
      </c>
      <c r="E167" s="188" t="s">
        <v>1573</v>
      </c>
      <c r="F167" s="189" t="s">
        <v>1574</v>
      </c>
      <c r="G167" s="190" t="s">
        <v>159</v>
      </c>
      <c r="H167" s="191">
        <v>4</v>
      </c>
      <c r="I167" s="192"/>
      <c r="J167" s="193">
        <f>ROUND(I167*H167,2)</f>
        <v>0</v>
      </c>
      <c r="K167" s="194"/>
      <c r="L167" s="195"/>
      <c r="M167" s="196" t="s">
        <v>1</v>
      </c>
      <c r="N167" s="197" t="s">
        <v>40</v>
      </c>
      <c r="O167" s="71"/>
      <c r="P167" s="198">
        <f>O167*H167</f>
        <v>0</v>
      </c>
      <c r="Q167" s="198">
        <v>0</v>
      </c>
      <c r="R167" s="198">
        <f>Q167*H167</f>
        <v>0</v>
      </c>
      <c r="S167" s="198">
        <v>0</v>
      </c>
      <c r="T167" s="199">
        <f>S167*H167</f>
        <v>0</v>
      </c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R167" s="200" t="s">
        <v>1454</v>
      </c>
      <c r="AT167" s="200" t="s">
        <v>147</v>
      </c>
      <c r="AU167" s="200" t="s">
        <v>85</v>
      </c>
      <c r="AY167" s="17" t="s">
        <v>145</v>
      </c>
      <c r="BE167" s="201">
        <f>IF(N167="základní",J167,0)</f>
        <v>0</v>
      </c>
      <c r="BF167" s="201">
        <f>IF(N167="snížená",J167,0)</f>
        <v>0</v>
      </c>
      <c r="BG167" s="201">
        <f>IF(N167="zákl. přenesená",J167,0)</f>
        <v>0</v>
      </c>
      <c r="BH167" s="201">
        <f>IF(N167="sníž. přenesená",J167,0)</f>
        <v>0</v>
      </c>
      <c r="BI167" s="201">
        <f>IF(N167="nulová",J167,0)</f>
        <v>0</v>
      </c>
      <c r="BJ167" s="17" t="s">
        <v>83</v>
      </c>
      <c r="BK167" s="201">
        <f>ROUND(I167*H167,2)</f>
        <v>0</v>
      </c>
      <c r="BL167" s="17" t="s">
        <v>570</v>
      </c>
      <c r="BM167" s="200" t="s">
        <v>1575</v>
      </c>
    </row>
    <row r="168" spans="1:65" s="2" customFormat="1" ht="24.2" customHeight="1">
      <c r="A168" s="34"/>
      <c r="B168" s="35"/>
      <c r="C168" s="241" t="s">
        <v>380</v>
      </c>
      <c r="D168" s="241" t="s">
        <v>218</v>
      </c>
      <c r="E168" s="242" t="s">
        <v>1576</v>
      </c>
      <c r="F168" s="243" t="s">
        <v>1577</v>
      </c>
      <c r="G168" s="244" t="s">
        <v>173</v>
      </c>
      <c r="H168" s="245">
        <v>30</v>
      </c>
      <c r="I168" s="246"/>
      <c r="J168" s="247">
        <f>ROUND(I168*H168,2)</f>
        <v>0</v>
      </c>
      <c r="K168" s="248"/>
      <c r="L168" s="39"/>
      <c r="M168" s="249" t="s">
        <v>1</v>
      </c>
      <c r="N168" s="250" t="s">
        <v>40</v>
      </c>
      <c r="O168" s="71"/>
      <c r="P168" s="198">
        <f>O168*H168</f>
        <v>0</v>
      </c>
      <c r="Q168" s="198">
        <v>0</v>
      </c>
      <c r="R168" s="198">
        <f>Q168*H168</f>
        <v>0</v>
      </c>
      <c r="S168" s="198">
        <v>0</v>
      </c>
      <c r="T168" s="199">
        <f>S168*H168</f>
        <v>0</v>
      </c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R168" s="200" t="s">
        <v>570</v>
      </c>
      <c r="AT168" s="200" t="s">
        <v>218</v>
      </c>
      <c r="AU168" s="200" t="s">
        <v>85</v>
      </c>
      <c r="AY168" s="17" t="s">
        <v>145</v>
      </c>
      <c r="BE168" s="201">
        <f>IF(N168="základní",J168,0)</f>
        <v>0</v>
      </c>
      <c r="BF168" s="201">
        <f>IF(N168="snížená",J168,0)</f>
        <v>0</v>
      </c>
      <c r="BG168" s="201">
        <f>IF(N168="zákl. přenesená",J168,0)</f>
        <v>0</v>
      </c>
      <c r="BH168" s="201">
        <f>IF(N168="sníž. přenesená",J168,0)</f>
        <v>0</v>
      </c>
      <c r="BI168" s="201">
        <f>IF(N168="nulová",J168,0)</f>
        <v>0</v>
      </c>
      <c r="BJ168" s="17" t="s">
        <v>83</v>
      </c>
      <c r="BK168" s="201">
        <f>ROUND(I168*H168,2)</f>
        <v>0</v>
      </c>
      <c r="BL168" s="17" t="s">
        <v>570</v>
      </c>
      <c r="BM168" s="200" t="s">
        <v>1578</v>
      </c>
    </row>
    <row r="169" spans="1:65" s="13" customFormat="1">
      <c r="B169" s="208"/>
      <c r="C169" s="209"/>
      <c r="D169" s="210" t="s">
        <v>191</v>
      </c>
      <c r="E169" s="211" t="s">
        <v>1</v>
      </c>
      <c r="F169" s="212" t="s">
        <v>1579</v>
      </c>
      <c r="G169" s="209"/>
      <c r="H169" s="211" t="s">
        <v>1</v>
      </c>
      <c r="I169" s="213"/>
      <c r="J169" s="209"/>
      <c r="K169" s="209"/>
      <c r="L169" s="214"/>
      <c r="M169" s="215"/>
      <c r="N169" s="216"/>
      <c r="O169" s="216"/>
      <c r="P169" s="216"/>
      <c r="Q169" s="216"/>
      <c r="R169" s="216"/>
      <c r="S169" s="216"/>
      <c r="T169" s="217"/>
      <c r="AT169" s="218" t="s">
        <v>191</v>
      </c>
      <c r="AU169" s="218" t="s">
        <v>85</v>
      </c>
      <c r="AV169" s="13" t="s">
        <v>83</v>
      </c>
      <c r="AW169" s="13" t="s">
        <v>32</v>
      </c>
      <c r="AX169" s="13" t="s">
        <v>75</v>
      </c>
      <c r="AY169" s="218" t="s">
        <v>145</v>
      </c>
    </row>
    <row r="170" spans="1:65" s="14" customFormat="1">
      <c r="B170" s="219"/>
      <c r="C170" s="220"/>
      <c r="D170" s="210" t="s">
        <v>191</v>
      </c>
      <c r="E170" s="221" t="s">
        <v>1507</v>
      </c>
      <c r="F170" s="222" t="s">
        <v>1580</v>
      </c>
      <c r="G170" s="220"/>
      <c r="H170" s="223">
        <v>30</v>
      </c>
      <c r="I170" s="224"/>
      <c r="J170" s="220"/>
      <c r="K170" s="220"/>
      <c r="L170" s="225"/>
      <c r="M170" s="226"/>
      <c r="N170" s="227"/>
      <c r="O170" s="227"/>
      <c r="P170" s="227"/>
      <c r="Q170" s="227"/>
      <c r="R170" s="227"/>
      <c r="S170" s="227"/>
      <c r="T170" s="228"/>
      <c r="AT170" s="229" t="s">
        <v>191</v>
      </c>
      <c r="AU170" s="229" t="s">
        <v>85</v>
      </c>
      <c r="AV170" s="14" t="s">
        <v>85</v>
      </c>
      <c r="AW170" s="14" t="s">
        <v>32</v>
      </c>
      <c r="AX170" s="14" t="s">
        <v>83</v>
      </c>
      <c r="AY170" s="229" t="s">
        <v>145</v>
      </c>
    </row>
    <row r="171" spans="1:65" s="2" customFormat="1" ht="14.45" customHeight="1">
      <c r="A171" s="34"/>
      <c r="B171" s="35"/>
      <c r="C171" s="187" t="s">
        <v>385</v>
      </c>
      <c r="D171" s="187" t="s">
        <v>147</v>
      </c>
      <c r="E171" s="188" t="s">
        <v>1581</v>
      </c>
      <c r="F171" s="189" t="s">
        <v>1582</v>
      </c>
      <c r="G171" s="190" t="s">
        <v>173</v>
      </c>
      <c r="H171" s="191">
        <v>31.5</v>
      </c>
      <c r="I171" s="192"/>
      <c r="J171" s="193">
        <f>ROUND(I171*H171,2)</f>
        <v>0</v>
      </c>
      <c r="K171" s="194"/>
      <c r="L171" s="195"/>
      <c r="M171" s="196" t="s">
        <v>1</v>
      </c>
      <c r="N171" s="197" t="s">
        <v>40</v>
      </c>
      <c r="O171" s="71"/>
      <c r="P171" s="198">
        <f>O171*H171</f>
        <v>0</v>
      </c>
      <c r="Q171" s="198">
        <v>1.2E-4</v>
      </c>
      <c r="R171" s="198">
        <f>Q171*H171</f>
        <v>3.7799999999999999E-3</v>
      </c>
      <c r="S171" s="198">
        <v>0</v>
      </c>
      <c r="T171" s="199">
        <f>S171*H171</f>
        <v>0</v>
      </c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R171" s="200" t="s">
        <v>884</v>
      </c>
      <c r="AT171" s="200" t="s">
        <v>147</v>
      </c>
      <c r="AU171" s="200" t="s">
        <v>85</v>
      </c>
      <c r="AY171" s="17" t="s">
        <v>145</v>
      </c>
      <c r="BE171" s="201">
        <f>IF(N171="základní",J171,0)</f>
        <v>0</v>
      </c>
      <c r="BF171" s="201">
        <f>IF(N171="snížená",J171,0)</f>
        <v>0</v>
      </c>
      <c r="BG171" s="201">
        <f>IF(N171="zákl. přenesená",J171,0)</f>
        <v>0</v>
      </c>
      <c r="BH171" s="201">
        <f>IF(N171="sníž. přenesená",J171,0)</f>
        <v>0</v>
      </c>
      <c r="BI171" s="201">
        <f>IF(N171="nulová",J171,0)</f>
        <v>0</v>
      </c>
      <c r="BJ171" s="17" t="s">
        <v>83</v>
      </c>
      <c r="BK171" s="201">
        <f>ROUND(I171*H171,2)</f>
        <v>0</v>
      </c>
      <c r="BL171" s="17" t="s">
        <v>884</v>
      </c>
      <c r="BM171" s="200" t="s">
        <v>1583</v>
      </c>
    </row>
    <row r="172" spans="1:65" s="13" customFormat="1">
      <c r="B172" s="208"/>
      <c r="C172" s="209"/>
      <c r="D172" s="210" t="s">
        <v>191</v>
      </c>
      <c r="E172" s="211" t="s">
        <v>1</v>
      </c>
      <c r="F172" s="212" t="s">
        <v>701</v>
      </c>
      <c r="G172" s="209"/>
      <c r="H172" s="211" t="s">
        <v>1</v>
      </c>
      <c r="I172" s="213"/>
      <c r="J172" s="209"/>
      <c r="K172" s="209"/>
      <c r="L172" s="214"/>
      <c r="M172" s="215"/>
      <c r="N172" s="216"/>
      <c r="O172" s="216"/>
      <c r="P172" s="216"/>
      <c r="Q172" s="216"/>
      <c r="R172" s="216"/>
      <c r="S172" s="216"/>
      <c r="T172" s="217"/>
      <c r="AT172" s="218" t="s">
        <v>191</v>
      </c>
      <c r="AU172" s="218" t="s">
        <v>85</v>
      </c>
      <c r="AV172" s="13" t="s">
        <v>83</v>
      </c>
      <c r="AW172" s="13" t="s">
        <v>32</v>
      </c>
      <c r="AX172" s="13" t="s">
        <v>75</v>
      </c>
      <c r="AY172" s="218" t="s">
        <v>145</v>
      </c>
    </row>
    <row r="173" spans="1:65" s="14" customFormat="1">
      <c r="B173" s="219"/>
      <c r="C173" s="220"/>
      <c r="D173" s="210" t="s">
        <v>191</v>
      </c>
      <c r="E173" s="221" t="s">
        <v>1</v>
      </c>
      <c r="F173" s="222" t="s">
        <v>1584</v>
      </c>
      <c r="G173" s="220"/>
      <c r="H173" s="223">
        <v>31.5</v>
      </c>
      <c r="I173" s="224"/>
      <c r="J173" s="220"/>
      <c r="K173" s="220"/>
      <c r="L173" s="225"/>
      <c r="M173" s="226"/>
      <c r="N173" s="227"/>
      <c r="O173" s="227"/>
      <c r="P173" s="227"/>
      <c r="Q173" s="227"/>
      <c r="R173" s="227"/>
      <c r="S173" s="227"/>
      <c r="T173" s="228"/>
      <c r="AT173" s="229" t="s">
        <v>191</v>
      </c>
      <c r="AU173" s="229" t="s">
        <v>85</v>
      </c>
      <c r="AV173" s="14" t="s">
        <v>85</v>
      </c>
      <c r="AW173" s="14" t="s">
        <v>32</v>
      </c>
      <c r="AX173" s="14" t="s">
        <v>83</v>
      </c>
      <c r="AY173" s="229" t="s">
        <v>145</v>
      </c>
    </row>
    <row r="174" spans="1:65" s="2" customFormat="1" ht="24.2" customHeight="1">
      <c r="A174" s="34"/>
      <c r="B174" s="35"/>
      <c r="C174" s="241" t="s">
        <v>390</v>
      </c>
      <c r="D174" s="241" t="s">
        <v>218</v>
      </c>
      <c r="E174" s="242" t="s">
        <v>1585</v>
      </c>
      <c r="F174" s="243" t="s">
        <v>1586</v>
      </c>
      <c r="G174" s="244" t="s">
        <v>173</v>
      </c>
      <c r="H174" s="245">
        <v>64</v>
      </c>
      <c r="I174" s="246"/>
      <c r="J174" s="247">
        <f>ROUND(I174*H174,2)</f>
        <v>0</v>
      </c>
      <c r="K174" s="248"/>
      <c r="L174" s="39"/>
      <c r="M174" s="249" t="s">
        <v>1</v>
      </c>
      <c r="N174" s="250" t="s">
        <v>40</v>
      </c>
      <c r="O174" s="71"/>
      <c r="P174" s="198">
        <f>O174*H174</f>
        <v>0</v>
      </c>
      <c r="Q174" s="198">
        <v>0</v>
      </c>
      <c r="R174" s="198">
        <f>Q174*H174</f>
        <v>0</v>
      </c>
      <c r="S174" s="198">
        <v>0</v>
      </c>
      <c r="T174" s="199">
        <f>S174*H174</f>
        <v>0</v>
      </c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R174" s="200" t="s">
        <v>570</v>
      </c>
      <c r="AT174" s="200" t="s">
        <v>218</v>
      </c>
      <c r="AU174" s="200" t="s">
        <v>85</v>
      </c>
      <c r="AY174" s="17" t="s">
        <v>145</v>
      </c>
      <c r="BE174" s="201">
        <f>IF(N174="základní",J174,0)</f>
        <v>0</v>
      </c>
      <c r="BF174" s="201">
        <f>IF(N174="snížená",J174,0)</f>
        <v>0</v>
      </c>
      <c r="BG174" s="201">
        <f>IF(N174="zákl. přenesená",J174,0)</f>
        <v>0</v>
      </c>
      <c r="BH174" s="201">
        <f>IF(N174="sníž. přenesená",J174,0)</f>
        <v>0</v>
      </c>
      <c r="BI174" s="201">
        <f>IF(N174="nulová",J174,0)</f>
        <v>0</v>
      </c>
      <c r="BJ174" s="17" t="s">
        <v>83</v>
      </c>
      <c r="BK174" s="201">
        <f>ROUND(I174*H174,2)</f>
        <v>0</v>
      </c>
      <c r="BL174" s="17" t="s">
        <v>570</v>
      </c>
      <c r="BM174" s="200" t="s">
        <v>1587</v>
      </c>
    </row>
    <row r="175" spans="1:65" s="13" customFormat="1">
      <c r="B175" s="208"/>
      <c r="C175" s="209"/>
      <c r="D175" s="210" t="s">
        <v>191</v>
      </c>
      <c r="E175" s="211" t="s">
        <v>1</v>
      </c>
      <c r="F175" s="212" t="s">
        <v>1588</v>
      </c>
      <c r="G175" s="209"/>
      <c r="H175" s="211" t="s">
        <v>1</v>
      </c>
      <c r="I175" s="213"/>
      <c r="J175" s="209"/>
      <c r="K175" s="209"/>
      <c r="L175" s="214"/>
      <c r="M175" s="215"/>
      <c r="N175" s="216"/>
      <c r="O175" s="216"/>
      <c r="P175" s="216"/>
      <c r="Q175" s="216"/>
      <c r="R175" s="216"/>
      <c r="S175" s="216"/>
      <c r="T175" s="217"/>
      <c r="AT175" s="218" t="s">
        <v>191</v>
      </c>
      <c r="AU175" s="218" t="s">
        <v>85</v>
      </c>
      <c r="AV175" s="13" t="s">
        <v>83</v>
      </c>
      <c r="AW175" s="13" t="s">
        <v>32</v>
      </c>
      <c r="AX175" s="13" t="s">
        <v>75</v>
      </c>
      <c r="AY175" s="218" t="s">
        <v>145</v>
      </c>
    </row>
    <row r="176" spans="1:65" s="14" customFormat="1">
      <c r="B176" s="219"/>
      <c r="C176" s="220"/>
      <c r="D176" s="210" t="s">
        <v>191</v>
      </c>
      <c r="E176" s="221" t="s">
        <v>1508</v>
      </c>
      <c r="F176" s="222" t="s">
        <v>1589</v>
      </c>
      <c r="G176" s="220"/>
      <c r="H176" s="223">
        <v>64</v>
      </c>
      <c r="I176" s="224"/>
      <c r="J176" s="220"/>
      <c r="K176" s="220"/>
      <c r="L176" s="225"/>
      <c r="M176" s="226"/>
      <c r="N176" s="227"/>
      <c r="O176" s="227"/>
      <c r="P176" s="227"/>
      <c r="Q176" s="227"/>
      <c r="R176" s="227"/>
      <c r="S176" s="227"/>
      <c r="T176" s="228"/>
      <c r="AT176" s="229" t="s">
        <v>191</v>
      </c>
      <c r="AU176" s="229" t="s">
        <v>85</v>
      </c>
      <c r="AV176" s="14" t="s">
        <v>85</v>
      </c>
      <c r="AW176" s="14" t="s">
        <v>32</v>
      </c>
      <c r="AX176" s="14" t="s">
        <v>83</v>
      </c>
      <c r="AY176" s="229" t="s">
        <v>145</v>
      </c>
    </row>
    <row r="177" spans="1:65" s="2" customFormat="1" ht="14.45" customHeight="1">
      <c r="A177" s="34"/>
      <c r="B177" s="35"/>
      <c r="C177" s="187" t="s">
        <v>394</v>
      </c>
      <c r="D177" s="187" t="s">
        <v>147</v>
      </c>
      <c r="E177" s="188" t="s">
        <v>1590</v>
      </c>
      <c r="F177" s="189" t="s">
        <v>1591</v>
      </c>
      <c r="G177" s="190" t="s">
        <v>173</v>
      </c>
      <c r="H177" s="191">
        <v>67.2</v>
      </c>
      <c r="I177" s="192"/>
      <c r="J177" s="193">
        <f>ROUND(I177*H177,2)</f>
        <v>0</v>
      </c>
      <c r="K177" s="194"/>
      <c r="L177" s="195"/>
      <c r="M177" s="196" t="s">
        <v>1</v>
      </c>
      <c r="N177" s="197" t="s">
        <v>40</v>
      </c>
      <c r="O177" s="71"/>
      <c r="P177" s="198">
        <f>O177*H177</f>
        <v>0</v>
      </c>
      <c r="Q177" s="198">
        <v>6.3000000000000003E-4</v>
      </c>
      <c r="R177" s="198">
        <f>Q177*H177</f>
        <v>4.2336000000000006E-2</v>
      </c>
      <c r="S177" s="198">
        <v>0</v>
      </c>
      <c r="T177" s="199">
        <f>S177*H177</f>
        <v>0</v>
      </c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R177" s="200" t="s">
        <v>884</v>
      </c>
      <c r="AT177" s="200" t="s">
        <v>147</v>
      </c>
      <c r="AU177" s="200" t="s">
        <v>85</v>
      </c>
      <c r="AY177" s="17" t="s">
        <v>145</v>
      </c>
      <c r="BE177" s="201">
        <f>IF(N177="základní",J177,0)</f>
        <v>0</v>
      </c>
      <c r="BF177" s="201">
        <f>IF(N177="snížená",J177,0)</f>
        <v>0</v>
      </c>
      <c r="BG177" s="201">
        <f>IF(N177="zákl. přenesená",J177,0)</f>
        <v>0</v>
      </c>
      <c r="BH177" s="201">
        <f>IF(N177="sníž. přenesená",J177,0)</f>
        <v>0</v>
      </c>
      <c r="BI177" s="201">
        <f>IF(N177="nulová",J177,0)</f>
        <v>0</v>
      </c>
      <c r="BJ177" s="17" t="s">
        <v>83</v>
      </c>
      <c r="BK177" s="201">
        <f>ROUND(I177*H177,2)</f>
        <v>0</v>
      </c>
      <c r="BL177" s="17" t="s">
        <v>884</v>
      </c>
      <c r="BM177" s="200" t="s">
        <v>1592</v>
      </c>
    </row>
    <row r="178" spans="1:65" s="13" customFormat="1">
      <c r="B178" s="208"/>
      <c r="C178" s="209"/>
      <c r="D178" s="210" t="s">
        <v>191</v>
      </c>
      <c r="E178" s="211" t="s">
        <v>1</v>
      </c>
      <c r="F178" s="212" t="s">
        <v>701</v>
      </c>
      <c r="G178" s="209"/>
      <c r="H178" s="211" t="s">
        <v>1</v>
      </c>
      <c r="I178" s="213"/>
      <c r="J178" s="209"/>
      <c r="K178" s="209"/>
      <c r="L178" s="214"/>
      <c r="M178" s="215"/>
      <c r="N178" s="216"/>
      <c r="O178" s="216"/>
      <c r="P178" s="216"/>
      <c r="Q178" s="216"/>
      <c r="R178" s="216"/>
      <c r="S178" s="216"/>
      <c r="T178" s="217"/>
      <c r="AT178" s="218" t="s">
        <v>191</v>
      </c>
      <c r="AU178" s="218" t="s">
        <v>85</v>
      </c>
      <c r="AV178" s="13" t="s">
        <v>83</v>
      </c>
      <c r="AW178" s="13" t="s">
        <v>32</v>
      </c>
      <c r="AX178" s="13" t="s">
        <v>75</v>
      </c>
      <c r="AY178" s="218" t="s">
        <v>145</v>
      </c>
    </row>
    <row r="179" spans="1:65" s="14" customFormat="1">
      <c r="B179" s="219"/>
      <c r="C179" s="220"/>
      <c r="D179" s="210" t="s">
        <v>191</v>
      </c>
      <c r="E179" s="221" t="s">
        <v>1</v>
      </c>
      <c r="F179" s="222" t="s">
        <v>1593</v>
      </c>
      <c r="G179" s="220"/>
      <c r="H179" s="223">
        <v>67.2</v>
      </c>
      <c r="I179" s="224"/>
      <c r="J179" s="220"/>
      <c r="K179" s="220"/>
      <c r="L179" s="225"/>
      <c r="M179" s="226"/>
      <c r="N179" s="227"/>
      <c r="O179" s="227"/>
      <c r="P179" s="227"/>
      <c r="Q179" s="227"/>
      <c r="R179" s="227"/>
      <c r="S179" s="227"/>
      <c r="T179" s="228"/>
      <c r="AT179" s="229" t="s">
        <v>191</v>
      </c>
      <c r="AU179" s="229" t="s">
        <v>85</v>
      </c>
      <c r="AV179" s="14" t="s">
        <v>85</v>
      </c>
      <c r="AW179" s="14" t="s">
        <v>32</v>
      </c>
      <c r="AX179" s="14" t="s">
        <v>83</v>
      </c>
      <c r="AY179" s="229" t="s">
        <v>145</v>
      </c>
    </row>
    <row r="180" spans="1:65" s="12" customFormat="1" ht="22.9" customHeight="1">
      <c r="B180" s="171"/>
      <c r="C180" s="172"/>
      <c r="D180" s="173" t="s">
        <v>74</v>
      </c>
      <c r="E180" s="185" t="s">
        <v>1035</v>
      </c>
      <c r="F180" s="185" t="s">
        <v>1036</v>
      </c>
      <c r="G180" s="172"/>
      <c r="H180" s="172"/>
      <c r="I180" s="175"/>
      <c r="J180" s="186">
        <f>BK180</f>
        <v>0</v>
      </c>
      <c r="K180" s="172"/>
      <c r="L180" s="177"/>
      <c r="M180" s="178"/>
      <c r="N180" s="179"/>
      <c r="O180" s="179"/>
      <c r="P180" s="180">
        <f>SUM(P181:P210)</f>
        <v>0</v>
      </c>
      <c r="Q180" s="179"/>
      <c r="R180" s="180">
        <f>SUM(R181:R210)</f>
        <v>16.155552710000002</v>
      </c>
      <c r="S180" s="179"/>
      <c r="T180" s="181">
        <f>SUM(T181:T210)</f>
        <v>0</v>
      </c>
      <c r="AR180" s="182" t="s">
        <v>155</v>
      </c>
      <c r="AT180" s="183" t="s">
        <v>74</v>
      </c>
      <c r="AU180" s="183" t="s">
        <v>83</v>
      </c>
      <c r="AY180" s="182" t="s">
        <v>145</v>
      </c>
      <c r="BK180" s="184">
        <f>SUM(BK181:BK210)</f>
        <v>0</v>
      </c>
    </row>
    <row r="181" spans="1:65" s="2" customFormat="1" ht="24.2" customHeight="1">
      <c r="A181" s="34"/>
      <c r="B181" s="35"/>
      <c r="C181" s="241" t="s">
        <v>398</v>
      </c>
      <c r="D181" s="241" t="s">
        <v>218</v>
      </c>
      <c r="E181" s="242" t="s">
        <v>1594</v>
      </c>
      <c r="F181" s="243" t="s">
        <v>1595</v>
      </c>
      <c r="G181" s="244" t="s">
        <v>159</v>
      </c>
      <c r="H181" s="245">
        <v>2</v>
      </c>
      <c r="I181" s="246"/>
      <c r="J181" s="247">
        <f>ROUND(I181*H181,2)</f>
        <v>0</v>
      </c>
      <c r="K181" s="248"/>
      <c r="L181" s="39"/>
      <c r="M181" s="249" t="s">
        <v>1</v>
      </c>
      <c r="N181" s="250" t="s">
        <v>40</v>
      </c>
      <c r="O181" s="71"/>
      <c r="P181" s="198">
        <f>O181*H181</f>
        <v>0</v>
      </c>
      <c r="Q181" s="198">
        <v>0</v>
      </c>
      <c r="R181" s="198">
        <f>Q181*H181</f>
        <v>0</v>
      </c>
      <c r="S181" s="198">
        <v>0</v>
      </c>
      <c r="T181" s="199">
        <f>S181*H181</f>
        <v>0</v>
      </c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R181" s="200" t="s">
        <v>570</v>
      </c>
      <c r="AT181" s="200" t="s">
        <v>218</v>
      </c>
      <c r="AU181" s="200" t="s">
        <v>85</v>
      </c>
      <c r="AY181" s="17" t="s">
        <v>145</v>
      </c>
      <c r="BE181" s="201">
        <f>IF(N181="základní",J181,0)</f>
        <v>0</v>
      </c>
      <c r="BF181" s="201">
        <f>IF(N181="snížená",J181,0)</f>
        <v>0</v>
      </c>
      <c r="BG181" s="201">
        <f>IF(N181="zákl. přenesená",J181,0)</f>
        <v>0</v>
      </c>
      <c r="BH181" s="201">
        <f>IF(N181="sníž. přenesená",J181,0)</f>
        <v>0</v>
      </c>
      <c r="BI181" s="201">
        <f>IF(N181="nulová",J181,0)</f>
        <v>0</v>
      </c>
      <c r="BJ181" s="17" t="s">
        <v>83</v>
      </c>
      <c r="BK181" s="201">
        <f>ROUND(I181*H181,2)</f>
        <v>0</v>
      </c>
      <c r="BL181" s="17" t="s">
        <v>570</v>
      </c>
      <c r="BM181" s="200" t="s">
        <v>1596</v>
      </c>
    </row>
    <row r="182" spans="1:65" s="14" customFormat="1">
      <c r="B182" s="219"/>
      <c r="C182" s="220"/>
      <c r="D182" s="210" t="s">
        <v>191</v>
      </c>
      <c r="E182" s="221" t="s">
        <v>1</v>
      </c>
      <c r="F182" s="222" t="s">
        <v>85</v>
      </c>
      <c r="G182" s="220"/>
      <c r="H182" s="223">
        <v>2</v>
      </c>
      <c r="I182" s="224"/>
      <c r="J182" s="220"/>
      <c r="K182" s="220"/>
      <c r="L182" s="225"/>
      <c r="M182" s="226"/>
      <c r="N182" s="227"/>
      <c r="O182" s="227"/>
      <c r="P182" s="227"/>
      <c r="Q182" s="227"/>
      <c r="R182" s="227"/>
      <c r="S182" s="227"/>
      <c r="T182" s="228"/>
      <c r="AT182" s="229" t="s">
        <v>191</v>
      </c>
      <c r="AU182" s="229" t="s">
        <v>85</v>
      </c>
      <c r="AV182" s="14" t="s">
        <v>85</v>
      </c>
      <c r="AW182" s="14" t="s">
        <v>32</v>
      </c>
      <c r="AX182" s="14" t="s">
        <v>83</v>
      </c>
      <c r="AY182" s="229" t="s">
        <v>145</v>
      </c>
    </row>
    <row r="183" spans="1:65" s="2" customFormat="1" ht="14.45" customHeight="1">
      <c r="A183" s="34"/>
      <c r="B183" s="35"/>
      <c r="C183" s="241" t="s">
        <v>402</v>
      </c>
      <c r="D183" s="241" t="s">
        <v>218</v>
      </c>
      <c r="E183" s="242" t="s">
        <v>1597</v>
      </c>
      <c r="F183" s="243" t="s">
        <v>1598</v>
      </c>
      <c r="G183" s="244" t="s">
        <v>241</v>
      </c>
      <c r="H183" s="245">
        <v>1.571</v>
      </c>
      <c r="I183" s="246"/>
      <c r="J183" s="247">
        <f>ROUND(I183*H183,2)</f>
        <v>0</v>
      </c>
      <c r="K183" s="248"/>
      <c r="L183" s="39"/>
      <c r="M183" s="249" t="s">
        <v>1</v>
      </c>
      <c r="N183" s="250" t="s">
        <v>40</v>
      </c>
      <c r="O183" s="71"/>
      <c r="P183" s="198">
        <f>O183*H183</f>
        <v>0</v>
      </c>
      <c r="Q183" s="198">
        <v>2.45329</v>
      </c>
      <c r="R183" s="198">
        <f>Q183*H183</f>
        <v>3.8541185899999997</v>
      </c>
      <c r="S183" s="198">
        <v>0</v>
      </c>
      <c r="T183" s="199">
        <f>S183*H183</f>
        <v>0</v>
      </c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R183" s="200" t="s">
        <v>570</v>
      </c>
      <c r="AT183" s="200" t="s">
        <v>218</v>
      </c>
      <c r="AU183" s="200" t="s">
        <v>85</v>
      </c>
      <c r="AY183" s="17" t="s">
        <v>145</v>
      </c>
      <c r="BE183" s="201">
        <f>IF(N183="základní",J183,0)</f>
        <v>0</v>
      </c>
      <c r="BF183" s="201">
        <f>IF(N183="snížená",J183,0)</f>
        <v>0</v>
      </c>
      <c r="BG183" s="201">
        <f>IF(N183="zákl. přenesená",J183,0)</f>
        <v>0</v>
      </c>
      <c r="BH183" s="201">
        <f>IF(N183="sníž. přenesená",J183,0)</f>
        <v>0</v>
      </c>
      <c r="BI183" s="201">
        <f>IF(N183="nulová",J183,0)</f>
        <v>0</v>
      </c>
      <c r="BJ183" s="17" t="s">
        <v>83</v>
      </c>
      <c r="BK183" s="201">
        <f>ROUND(I183*H183,2)</f>
        <v>0</v>
      </c>
      <c r="BL183" s="17" t="s">
        <v>570</v>
      </c>
      <c r="BM183" s="200" t="s">
        <v>1599</v>
      </c>
    </row>
    <row r="184" spans="1:65" s="13" customFormat="1">
      <c r="B184" s="208"/>
      <c r="C184" s="209"/>
      <c r="D184" s="210" t="s">
        <v>191</v>
      </c>
      <c r="E184" s="211" t="s">
        <v>1</v>
      </c>
      <c r="F184" s="212" t="s">
        <v>1579</v>
      </c>
      <c r="G184" s="209"/>
      <c r="H184" s="211" t="s">
        <v>1</v>
      </c>
      <c r="I184" s="213"/>
      <c r="J184" s="209"/>
      <c r="K184" s="209"/>
      <c r="L184" s="214"/>
      <c r="M184" s="215"/>
      <c r="N184" s="216"/>
      <c r="O184" s="216"/>
      <c r="P184" s="216"/>
      <c r="Q184" s="216"/>
      <c r="R184" s="216"/>
      <c r="S184" s="216"/>
      <c r="T184" s="217"/>
      <c r="AT184" s="218" t="s">
        <v>191</v>
      </c>
      <c r="AU184" s="218" t="s">
        <v>85</v>
      </c>
      <c r="AV184" s="13" t="s">
        <v>83</v>
      </c>
      <c r="AW184" s="13" t="s">
        <v>32</v>
      </c>
      <c r="AX184" s="13" t="s">
        <v>75</v>
      </c>
      <c r="AY184" s="218" t="s">
        <v>145</v>
      </c>
    </row>
    <row r="185" spans="1:65" s="14" customFormat="1">
      <c r="B185" s="219"/>
      <c r="C185" s="220"/>
      <c r="D185" s="210" t="s">
        <v>191</v>
      </c>
      <c r="E185" s="221" t="s">
        <v>1</v>
      </c>
      <c r="F185" s="222" t="s">
        <v>1600</v>
      </c>
      <c r="G185" s="220"/>
      <c r="H185" s="223">
        <v>6.9000000000000006E-2</v>
      </c>
      <c r="I185" s="224"/>
      <c r="J185" s="220"/>
      <c r="K185" s="220"/>
      <c r="L185" s="225"/>
      <c r="M185" s="226"/>
      <c r="N185" s="227"/>
      <c r="O185" s="227"/>
      <c r="P185" s="227"/>
      <c r="Q185" s="227"/>
      <c r="R185" s="227"/>
      <c r="S185" s="227"/>
      <c r="T185" s="228"/>
      <c r="AT185" s="229" t="s">
        <v>191</v>
      </c>
      <c r="AU185" s="229" t="s">
        <v>85</v>
      </c>
      <c r="AV185" s="14" t="s">
        <v>85</v>
      </c>
      <c r="AW185" s="14" t="s">
        <v>32</v>
      </c>
      <c r="AX185" s="14" t="s">
        <v>75</v>
      </c>
      <c r="AY185" s="229" t="s">
        <v>145</v>
      </c>
    </row>
    <row r="186" spans="1:65" s="14" customFormat="1">
      <c r="B186" s="219"/>
      <c r="C186" s="220"/>
      <c r="D186" s="210" t="s">
        <v>191</v>
      </c>
      <c r="E186" s="221" t="s">
        <v>1</v>
      </c>
      <c r="F186" s="222" t="s">
        <v>1601</v>
      </c>
      <c r="G186" s="220"/>
      <c r="H186" s="223">
        <v>0.36499999999999999</v>
      </c>
      <c r="I186" s="224"/>
      <c r="J186" s="220"/>
      <c r="K186" s="220"/>
      <c r="L186" s="225"/>
      <c r="M186" s="226"/>
      <c r="N186" s="227"/>
      <c r="O186" s="227"/>
      <c r="P186" s="227"/>
      <c r="Q186" s="227"/>
      <c r="R186" s="227"/>
      <c r="S186" s="227"/>
      <c r="T186" s="228"/>
      <c r="AT186" s="229" t="s">
        <v>191</v>
      </c>
      <c r="AU186" s="229" t="s">
        <v>85</v>
      </c>
      <c r="AV186" s="14" t="s">
        <v>85</v>
      </c>
      <c r="AW186" s="14" t="s">
        <v>32</v>
      </c>
      <c r="AX186" s="14" t="s">
        <v>75</v>
      </c>
      <c r="AY186" s="229" t="s">
        <v>145</v>
      </c>
    </row>
    <row r="187" spans="1:65" s="14" customFormat="1">
      <c r="B187" s="219"/>
      <c r="C187" s="220"/>
      <c r="D187" s="210" t="s">
        <v>191</v>
      </c>
      <c r="E187" s="221" t="s">
        <v>1</v>
      </c>
      <c r="F187" s="222" t="s">
        <v>1602</v>
      </c>
      <c r="G187" s="220"/>
      <c r="H187" s="223">
        <v>1.0880000000000001</v>
      </c>
      <c r="I187" s="224"/>
      <c r="J187" s="220"/>
      <c r="K187" s="220"/>
      <c r="L187" s="225"/>
      <c r="M187" s="226"/>
      <c r="N187" s="227"/>
      <c r="O187" s="227"/>
      <c r="P187" s="227"/>
      <c r="Q187" s="227"/>
      <c r="R187" s="227"/>
      <c r="S187" s="227"/>
      <c r="T187" s="228"/>
      <c r="AT187" s="229" t="s">
        <v>191</v>
      </c>
      <c r="AU187" s="229" t="s">
        <v>85</v>
      </c>
      <c r="AV187" s="14" t="s">
        <v>85</v>
      </c>
      <c r="AW187" s="14" t="s">
        <v>32</v>
      </c>
      <c r="AX187" s="14" t="s">
        <v>75</v>
      </c>
      <c r="AY187" s="229" t="s">
        <v>145</v>
      </c>
    </row>
    <row r="188" spans="1:65" s="14" customFormat="1">
      <c r="B188" s="219"/>
      <c r="C188" s="220"/>
      <c r="D188" s="210" t="s">
        <v>191</v>
      </c>
      <c r="E188" s="221" t="s">
        <v>1</v>
      </c>
      <c r="F188" s="222" t="s">
        <v>1603</v>
      </c>
      <c r="G188" s="220"/>
      <c r="H188" s="223">
        <v>4.9000000000000002E-2</v>
      </c>
      <c r="I188" s="224"/>
      <c r="J188" s="220"/>
      <c r="K188" s="220"/>
      <c r="L188" s="225"/>
      <c r="M188" s="226"/>
      <c r="N188" s="227"/>
      <c r="O188" s="227"/>
      <c r="P188" s="227"/>
      <c r="Q188" s="227"/>
      <c r="R188" s="227"/>
      <c r="S188" s="227"/>
      <c r="T188" s="228"/>
      <c r="AT188" s="229" t="s">
        <v>191</v>
      </c>
      <c r="AU188" s="229" t="s">
        <v>85</v>
      </c>
      <c r="AV188" s="14" t="s">
        <v>85</v>
      </c>
      <c r="AW188" s="14" t="s">
        <v>32</v>
      </c>
      <c r="AX188" s="14" t="s">
        <v>75</v>
      </c>
      <c r="AY188" s="229" t="s">
        <v>145</v>
      </c>
    </row>
    <row r="189" spans="1:65" s="15" customFormat="1">
      <c r="B189" s="230"/>
      <c r="C189" s="231"/>
      <c r="D189" s="210" t="s">
        <v>191</v>
      </c>
      <c r="E189" s="232" t="s">
        <v>1</v>
      </c>
      <c r="F189" s="233" t="s">
        <v>195</v>
      </c>
      <c r="G189" s="231"/>
      <c r="H189" s="234">
        <v>1.571</v>
      </c>
      <c r="I189" s="235"/>
      <c r="J189" s="231"/>
      <c r="K189" s="231"/>
      <c r="L189" s="236"/>
      <c r="M189" s="237"/>
      <c r="N189" s="238"/>
      <c r="O189" s="238"/>
      <c r="P189" s="238"/>
      <c r="Q189" s="238"/>
      <c r="R189" s="238"/>
      <c r="S189" s="238"/>
      <c r="T189" s="239"/>
      <c r="AT189" s="240" t="s">
        <v>191</v>
      </c>
      <c r="AU189" s="240" t="s">
        <v>85</v>
      </c>
      <c r="AV189" s="15" t="s">
        <v>151</v>
      </c>
      <c r="AW189" s="15" t="s">
        <v>32</v>
      </c>
      <c r="AX189" s="15" t="s">
        <v>83</v>
      </c>
      <c r="AY189" s="240" t="s">
        <v>145</v>
      </c>
    </row>
    <row r="190" spans="1:65" s="2" customFormat="1" ht="14.45" customHeight="1">
      <c r="A190" s="34"/>
      <c r="B190" s="35"/>
      <c r="C190" s="241" t="s">
        <v>406</v>
      </c>
      <c r="D190" s="241" t="s">
        <v>218</v>
      </c>
      <c r="E190" s="242" t="s">
        <v>1604</v>
      </c>
      <c r="F190" s="243" t="s">
        <v>1605</v>
      </c>
      <c r="G190" s="244" t="s">
        <v>232</v>
      </c>
      <c r="H190" s="245">
        <v>1.8839999999999999</v>
      </c>
      <c r="I190" s="246"/>
      <c r="J190" s="247">
        <f>ROUND(I190*H190,2)</f>
        <v>0</v>
      </c>
      <c r="K190" s="248"/>
      <c r="L190" s="39"/>
      <c r="M190" s="249" t="s">
        <v>1</v>
      </c>
      <c r="N190" s="250" t="s">
        <v>40</v>
      </c>
      <c r="O190" s="71"/>
      <c r="P190" s="198">
        <f>O190*H190</f>
        <v>0</v>
      </c>
      <c r="Q190" s="198">
        <v>1.7430000000000001E-2</v>
      </c>
      <c r="R190" s="198">
        <f>Q190*H190</f>
        <v>3.2838119999999998E-2</v>
      </c>
      <c r="S190" s="198">
        <v>0</v>
      </c>
      <c r="T190" s="199">
        <f>S190*H190</f>
        <v>0</v>
      </c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R190" s="200" t="s">
        <v>570</v>
      </c>
      <c r="AT190" s="200" t="s">
        <v>218</v>
      </c>
      <c r="AU190" s="200" t="s">
        <v>85</v>
      </c>
      <c r="AY190" s="17" t="s">
        <v>145</v>
      </c>
      <c r="BE190" s="201">
        <f>IF(N190="základní",J190,0)</f>
        <v>0</v>
      </c>
      <c r="BF190" s="201">
        <f>IF(N190="snížená",J190,0)</f>
        <v>0</v>
      </c>
      <c r="BG190" s="201">
        <f>IF(N190="zákl. přenesená",J190,0)</f>
        <v>0</v>
      </c>
      <c r="BH190" s="201">
        <f>IF(N190="sníž. přenesená",J190,0)</f>
        <v>0</v>
      </c>
      <c r="BI190" s="201">
        <f>IF(N190="nulová",J190,0)</f>
        <v>0</v>
      </c>
      <c r="BJ190" s="17" t="s">
        <v>83</v>
      </c>
      <c r="BK190" s="201">
        <f>ROUND(I190*H190,2)</f>
        <v>0</v>
      </c>
      <c r="BL190" s="17" t="s">
        <v>570</v>
      </c>
      <c r="BM190" s="200" t="s">
        <v>1606</v>
      </c>
    </row>
    <row r="191" spans="1:65" s="13" customFormat="1">
      <c r="B191" s="208"/>
      <c r="C191" s="209"/>
      <c r="D191" s="210" t="s">
        <v>191</v>
      </c>
      <c r="E191" s="211" t="s">
        <v>1</v>
      </c>
      <c r="F191" s="212" t="s">
        <v>1579</v>
      </c>
      <c r="G191" s="209"/>
      <c r="H191" s="211" t="s">
        <v>1</v>
      </c>
      <c r="I191" s="213"/>
      <c r="J191" s="209"/>
      <c r="K191" s="209"/>
      <c r="L191" s="214"/>
      <c r="M191" s="215"/>
      <c r="N191" s="216"/>
      <c r="O191" s="216"/>
      <c r="P191" s="216"/>
      <c r="Q191" s="216"/>
      <c r="R191" s="216"/>
      <c r="S191" s="216"/>
      <c r="T191" s="217"/>
      <c r="AT191" s="218" t="s">
        <v>191</v>
      </c>
      <c r="AU191" s="218" t="s">
        <v>85</v>
      </c>
      <c r="AV191" s="13" t="s">
        <v>83</v>
      </c>
      <c r="AW191" s="13" t="s">
        <v>32</v>
      </c>
      <c r="AX191" s="13" t="s">
        <v>75</v>
      </c>
      <c r="AY191" s="218" t="s">
        <v>145</v>
      </c>
    </row>
    <row r="192" spans="1:65" s="14" customFormat="1">
      <c r="B192" s="219"/>
      <c r="C192" s="220"/>
      <c r="D192" s="210" t="s">
        <v>191</v>
      </c>
      <c r="E192" s="221" t="s">
        <v>1</v>
      </c>
      <c r="F192" s="222" t="s">
        <v>1607</v>
      </c>
      <c r="G192" s="220"/>
      <c r="H192" s="223">
        <v>1.8839999999999999</v>
      </c>
      <c r="I192" s="224"/>
      <c r="J192" s="220"/>
      <c r="K192" s="220"/>
      <c r="L192" s="225"/>
      <c r="M192" s="226"/>
      <c r="N192" s="227"/>
      <c r="O192" s="227"/>
      <c r="P192" s="227"/>
      <c r="Q192" s="227"/>
      <c r="R192" s="227"/>
      <c r="S192" s="227"/>
      <c r="T192" s="228"/>
      <c r="AT192" s="229" t="s">
        <v>191</v>
      </c>
      <c r="AU192" s="229" t="s">
        <v>85</v>
      </c>
      <c r="AV192" s="14" t="s">
        <v>85</v>
      </c>
      <c r="AW192" s="14" t="s">
        <v>32</v>
      </c>
      <c r="AX192" s="14" t="s">
        <v>75</v>
      </c>
      <c r="AY192" s="229" t="s">
        <v>145</v>
      </c>
    </row>
    <row r="193" spans="1:65" s="15" customFormat="1">
      <c r="B193" s="230"/>
      <c r="C193" s="231"/>
      <c r="D193" s="210" t="s">
        <v>191</v>
      </c>
      <c r="E193" s="232" t="s">
        <v>1</v>
      </c>
      <c r="F193" s="233" t="s">
        <v>195</v>
      </c>
      <c r="G193" s="231"/>
      <c r="H193" s="234">
        <v>1.8839999999999999</v>
      </c>
      <c r="I193" s="235"/>
      <c r="J193" s="231"/>
      <c r="K193" s="231"/>
      <c r="L193" s="236"/>
      <c r="M193" s="237"/>
      <c r="N193" s="238"/>
      <c r="O193" s="238"/>
      <c r="P193" s="238"/>
      <c r="Q193" s="238"/>
      <c r="R193" s="238"/>
      <c r="S193" s="238"/>
      <c r="T193" s="239"/>
      <c r="AT193" s="240" t="s">
        <v>191</v>
      </c>
      <c r="AU193" s="240" t="s">
        <v>85</v>
      </c>
      <c r="AV193" s="15" t="s">
        <v>151</v>
      </c>
      <c r="AW193" s="15" t="s">
        <v>32</v>
      </c>
      <c r="AX193" s="15" t="s">
        <v>83</v>
      </c>
      <c r="AY193" s="240" t="s">
        <v>145</v>
      </c>
    </row>
    <row r="194" spans="1:65" s="2" customFormat="1" ht="24.2" customHeight="1">
      <c r="A194" s="34"/>
      <c r="B194" s="35"/>
      <c r="C194" s="187" t="s">
        <v>411</v>
      </c>
      <c r="D194" s="187" t="s">
        <v>147</v>
      </c>
      <c r="E194" s="188" t="s">
        <v>1608</v>
      </c>
      <c r="F194" s="189" t="s">
        <v>1609</v>
      </c>
      <c r="G194" s="190" t="s">
        <v>159</v>
      </c>
      <c r="H194" s="191">
        <v>0.5</v>
      </c>
      <c r="I194" s="192"/>
      <c r="J194" s="193">
        <f>ROUND(I194*H194,2)</f>
        <v>0</v>
      </c>
      <c r="K194" s="194"/>
      <c r="L194" s="195"/>
      <c r="M194" s="196" t="s">
        <v>1</v>
      </c>
      <c r="N194" s="197" t="s">
        <v>40</v>
      </c>
      <c r="O194" s="71"/>
      <c r="P194" s="198">
        <f>O194*H194</f>
        <v>0</v>
      </c>
      <c r="Q194" s="198">
        <v>8.8999999999999996E-2</v>
      </c>
      <c r="R194" s="198">
        <f>Q194*H194</f>
        <v>4.4499999999999998E-2</v>
      </c>
      <c r="S194" s="198">
        <v>0</v>
      </c>
      <c r="T194" s="199">
        <f>S194*H194</f>
        <v>0</v>
      </c>
      <c r="U194" s="34"/>
      <c r="V194" s="34"/>
      <c r="W194" s="34"/>
      <c r="X194" s="34"/>
      <c r="Y194" s="34"/>
      <c r="Z194" s="34"/>
      <c r="AA194" s="34"/>
      <c r="AB194" s="34"/>
      <c r="AC194" s="34"/>
      <c r="AD194" s="34"/>
      <c r="AE194" s="34"/>
      <c r="AR194" s="200" t="s">
        <v>884</v>
      </c>
      <c r="AT194" s="200" t="s">
        <v>147</v>
      </c>
      <c r="AU194" s="200" t="s">
        <v>85</v>
      </c>
      <c r="AY194" s="17" t="s">
        <v>145</v>
      </c>
      <c r="BE194" s="201">
        <f>IF(N194="základní",J194,0)</f>
        <v>0</v>
      </c>
      <c r="BF194" s="201">
        <f>IF(N194="snížená",J194,0)</f>
        <v>0</v>
      </c>
      <c r="BG194" s="201">
        <f>IF(N194="zákl. přenesená",J194,0)</f>
        <v>0</v>
      </c>
      <c r="BH194" s="201">
        <f>IF(N194="sníž. přenesená",J194,0)</f>
        <v>0</v>
      </c>
      <c r="BI194" s="201">
        <f>IF(N194="nulová",J194,0)</f>
        <v>0</v>
      </c>
      <c r="BJ194" s="17" t="s">
        <v>83</v>
      </c>
      <c r="BK194" s="201">
        <f>ROUND(I194*H194,2)</f>
        <v>0</v>
      </c>
      <c r="BL194" s="17" t="s">
        <v>884</v>
      </c>
      <c r="BM194" s="200" t="s">
        <v>1610</v>
      </c>
    </row>
    <row r="195" spans="1:65" s="2" customFormat="1" ht="24.2" customHeight="1">
      <c r="A195" s="34"/>
      <c r="B195" s="35"/>
      <c r="C195" s="241" t="s">
        <v>416</v>
      </c>
      <c r="D195" s="241" t="s">
        <v>218</v>
      </c>
      <c r="E195" s="242" t="s">
        <v>1611</v>
      </c>
      <c r="F195" s="243" t="s">
        <v>1612</v>
      </c>
      <c r="G195" s="244" t="s">
        <v>173</v>
      </c>
      <c r="H195" s="245">
        <v>60</v>
      </c>
      <c r="I195" s="246"/>
      <c r="J195" s="247">
        <f>ROUND(I195*H195,2)</f>
        <v>0</v>
      </c>
      <c r="K195" s="248"/>
      <c r="L195" s="39"/>
      <c r="M195" s="249" t="s">
        <v>1</v>
      </c>
      <c r="N195" s="250" t="s">
        <v>40</v>
      </c>
      <c r="O195" s="71"/>
      <c r="P195" s="198">
        <f>O195*H195</f>
        <v>0</v>
      </c>
      <c r="Q195" s="198">
        <v>0</v>
      </c>
      <c r="R195" s="198">
        <f>Q195*H195</f>
        <v>0</v>
      </c>
      <c r="S195" s="198">
        <v>0</v>
      </c>
      <c r="T195" s="199">
        <f>S195*H195</f>
        <v>0</v>
      </c>
      <c r="U195" s="34"/>
      <c r="V195" s="34"/>
      <c r="W195" s="34"/>
      <c r="X195" s="34"/>
      <c r="Y195" s="34"/>
      <c r="Z195" s="34"/>
      <c r="AA195" s="34"/>
      <c r="AB195" s="34"/>
      <c r="AC195" s="34"/>
      <c r="AD195" s="34"/>
      <c r="AE195" s="34"/>
      <c r="AR195" s="200" t="s">
        <v>570</v>
      </c>
      <c r="AT195" s="200" t="s">
        <v>218</v>
      </c>
      <c r="AU195" s="200" t="s">
        <v>85</v>
      </c>
      <c r="AY195" s="17" t="s">
        <v>145</v>
      </c>
      <c r="BE195" s="201">
        <f>IF(N195="základní",J195,0)</f>
        <v>0</v>
      </c>
      <c r="BF195" s="201">
        <f>IF(N195="snížená",J195,0)</f>
        <v>0</v>
      </c>
      <c r="BG195" s="201">
        <f>IF(N195="zákl. přenesená",J195,0)</f>
        <v>0</v>
      </c>
      <c r="BH195" s="201">
        <f>IF(N195="sníž. přenesená",J195,0)</f>
        <v>0</v>
      </c>
      <c r="BI195" s="201">
        <f>IF(N195="nulová",J195,0)</f>
        <v>0</v>
      </c>
      <c r="BJ195" s="17" t="s">
        <v>83</v>
      </c>
      <c r="BK195" s="201">
        <f>ROUND(I195*H195,2)</f>
        <v>0</v>
      </c>
      <c r="BL195" s="17" t="s">
        <v>570</v>
      </c>
      <c r="BM195" s="200" t="s">
        <v>1613</v>
      </c>
    </row>
    <row r="196" spans="1:65" s="14" customFormat="1">
      <c r="B196" s="219"/>
      <c r="C196" s="220"/>
      <c r="D196" s="210" t="s">
        <v>191</v>
      </c>
      <c r="E196" s="221" t="s">
        <v>1</v>
      </c>
      <c r="F196" s="222" t="s">
        <v>1614</v>
      </c>
      <c r="G196" s="220"/>
      <c r="H196" s="223">
        <v>60</v>
      </c>
      <c r="I196" s="224"/>
      <c r="J196" s="220"/>
      <c r="K196" s="220"/>
      <c r="L196" s="225"/>
      <c r="M196" s="226"/>
      <c r="N196" s="227"/>
      <c r="O196" s="227"/>
      <c r="P196" s="227"/>
      <c r="Q196" s="227"/>
      <c r="R196" s="227"/>
      <c r="S196" s="227"/>
      <c r="T196" s="228"/>
      <c r="AT196" s="229" t="s">
        <v>191</v>
      </c>
      <c r="AU196" s="229" t="s">
        <v>85</v>
      </c>
      <c r="AV196" s="14" t="s">
        <v>85</v>
      </c>
      <c r="AW196" s="14" t="s">
        <v>32</v>
      </c>
      <c r="AX196" s="14" t="s">
        <v>83</v>
      </c>
      <c r="AY196" s="229" t="s">
        <v>145</v>
      </c>
    </row>
    <row r="197" spans="1:65" s="2" customFormat="1" ht="24.2" customHeight="1">
      <c r="A197" s="34"/>
      <c r="B197" s="35"/>
      <c r="C197" s="241" t="s">
        <v>421</v>
      </c>
      <c r="D197" s="241" t="s">
        <v>218</v>
      </c>
      <c r="E197" s="242" t="s">
        <v>1615</v>
      </c>
      <c r="F197" s="243" t="s">
        <v>1616</v>
      </c>
      <c r="G197" s="244" t="s">
        <v>173</v>
      </c>
      <c r="H197" s="245">
        <v>60</v>
      </c>
      <c r="I197" s="246"/>
      <c r="J197" s="247">
        <f>ROUND(I197*H197,2)</f>
        <v>0</v>
      </c>
      <c r="K197" s="248"/>
      <c r="L197" s="39"/>
      <c r="M197" s="249" t="s">
        <v>1</v>
      </c>
      <c r="N197" s="250" t="s">
        <v>40</v>
      </c>
      <c r="O197" s="71"/>
      <c r="P197" s="198">
        <f>O197*H197</f>
        <v>0</v>
      </c>
      <c r="Q197" s="198">
        <v>0.20300000000000001</v>
      </c>
      <c r="R197" s="198">
        <f>Q197*H197</f>
        <v>12.180000000000001</v>
      </c>
      <c r="S197" s="198">
        <v>0</v>
      </c>
      <c r="T197" s="199">
        <f>S197*H197</f>
        <v>0</v>
      </c>
      <c r="U197" s="34"/>
      <c r="V197" s="34"/>
      <c r="W197" s="34"/>
      <c r="X197" s="34"/>
      <c r="Y197" s="34"/>
      <c r="Z197" s="34"/>
      <c r="AA197" s="34"/>
      <c r="AB197" s="34"/>
      <c r="AC197" s="34"/>
      <c r="AD197" s="34"/>
      <c r="AE197" s="34"/>
      <c r="AR197" s="200" t="s">
        <v>570</v>
      </c>
      <c r="AT197" s="200" t="s">
        <v>218</v>
      </c>
      <c r="AU197" s="200" t="s">
        <v>85</v>
      </c>
      <c r="AY197" s="17" t="s">
        <v>145</v>
      </c>
      <c r="BE197" s="201">
        <f>IF(N197="základní",J197,0)</f>
        <v>0</v>
      </c>
      <c r="BF197" s="201">
        <f>IF(N197="snížená",J197,0)</f>
        <v>0</v>
      </c>
      <c r="BG197" s="201">
        <f>IF(N197="zákl. přenesená",J197,0)</f>
        <v>0</v>
      </c>
      <c r="BH197" s="201">
        <f>IF(N197="sníž. přenesená",J197,0)</f>
        <v>0</v>
      </c>
      <c r="BI197" s="201">
        <f>IF(N197="nulová",J197,0)</f>
        <v>0</v>
      </c>
      <c r="BJ197" s="17" t="s">
        <v>83</v>
      </c>
      <c r="BK197" s="201">
        <f>ROUND(I197*H197,2)</f>
        <v>0</v>
      </c>
      <c r="BL197" s="17" t="s">
        <v>570</v>
      </c>
      <c r="BM197" s="200" t="s">
        <v>1617</v>
      </c>
    </row>
    <row r="198" spans="1:65" s="13" customFormat="1">
      <c r="B198" s="208"/>
      <c r="C198" s="209"/>
      <c r="D198" s="210" t="s">
        <v>191</v>
      </c>
      <c r="E198" s="211" t="s">
        <v>1</v>
      </c>
      <c r="F198" s="212" t="s">
        <v>1564</v>
      </c>
      <c r="G198" s="209"/>
      <c r="H198" s="211" t="s">
        <v>1</v>
      </c>
      <c r="I198" s="213"/>
      <c r="J198" s="209"/>
      <c r="K198" s="209"/>
      <c r="L198" s="214"/>
      <c r="M198" s="215"/>
      <c r="N198" s="216"/>
      <c r="O198" s="216"/>
      <c r="P198" s="216"/>
      <c r="Q198" s="216"/>
      <c r="R198" s="216"/>
      <c r="S198" s="216"/>
      <c r="T198" s="217"/>
      <c r="AT198" s="218" t="s">
        <v>191</v>
      </c>
      <c r="AU198" s="218" t="s">
        <v>85</v>
      </c>
      <c r="AV198" s="13" t="s">
        <v>83</v>
      </c>
      <c r="AW198" s="13" t="s">
        <v>32</v>
      </c>
      <c r="AX198" s="13" t="s">
        <v>75</v>
      </c>
      <c r="AY198" s="218" t="s">
        <v>145</v>
      </c>
    </row>
    <row r="199" spans="1:65" s="14" customFormat="1">
      <c r="B199" s="219"/>
      <c r="C199" s="220"/>
      <c r="D199" s="210" t="s">
        <v>191</v>
      </c>
      <c r="E199" s="221" t="s">
        <v>1</v>
      </c>
      <c r="F199" s="222" t="s">
        <v>1614</v>
      </c>
      <c r="G199" s="220"/>
      <c r="H199" s="223">
        <v>60</v>
      </c>
      <c r="I199" s="224"/>
      <c r="J199" s="220"/>
      <c r="K199" s="220"/>
      <c r="L199" s="225"/>
      <c r="M199" s="226"/>
      <c r="N199" s="227"/>
      <c r="O199" s="227"/>
      <c r="P199" s="227"/>
      <c r="Q199" s="227"/>
      <c r="R199" s="227"/>
      <c r="S199" s="227"/>
      <c r="T199" s="228"/>
      <c r="AT199" s="229" t="s">
        <v>191</v>
      </c>
      <c r="AU199" s="229" t="s">
        <v>85</v>
      </c>
      <c r="AV199" s="14" t="s">
        <v>85</v>
      </c>
      <c r="AW199" s="14" t="s">
        <v>32</v>
      </c>
      <c r="AX199" s="14" t="s">
        <v>83</v>
      </c>
      <c r="AY199" s="229" t="s">
        <v>145</v>
      </c>
    </row>
    <row r="200" spans="1:65" s="2" customFormat="1" ht="14.45" customHeight="1">
      <c r="A200" s="34"/>
      <c r="B200" s="35"/>
      <c r="C200" s="241" t="s">
        <v>425</v>
      </c>
      <c r="D200" s="241" t="s">
        <v>218</v>
      </c>
      <c r="E200" s="242" t="s">
        <v>1618</v>
      </c>
      <c r="F200" s="243" t="s">
        <v>1619</v>
      </c>
      <c r="G200" s="244" t="s">
        <v>159</v>
      </c>
      <c r="H200" s="245">
        <v>2</v>
      </c>
      <c r="I200" s="246"/>
      <c r="J200" s="247">
        <f>ROUND(I200*H200,2)</f>
        <v>0</v>
      </c>
      <c r="K200" s="248"/>
      <c r="L200" s="39"/>
      <c r="M200" s="249" t="s">
        <v>1</v>
      </c>
      <c r="N200" s="250" t="s">
        <v>40</v>
      </c>
      <c r="O200" s="71"/>
      <c r="P200" s="198">
        <f>O200*H200</f>
        <v>0</v>
      </c>
      <c r="Q200" s="198">
        <v>7.6E-3</v>
      </c>
      <c r="R200" s="198">
        <f>Q200*H200</f>
        <v>1.52E-2</v>
      </c>
      <c r="S200" s="198">
        <v>0</v>
      </c>
      <c r="T200" s="199">
        <f>S200*H200</f>
        <v>0</v>
      </c>
      <c r="U200" s="34"/>
      <c r="V200" s="34"/>
      <c r="W200" s="34"/>
      <c r="X200" s="34"/>
      <c r="Y200" s="34"/>
      <c r="Z200" s="34"/>
      <c r="AA200" s="34"/>
      <c r="AB200" s="34"/>
      <c r="AC200" s="34"/>
      <c r="AD200" s="34"/>
      <c r="AE200" s="34"/>
      <c r="AR200" s="200" t="s">
        <v>570</v>
      </c>
      <c r="AT200" s="200" t="s">
        <v>218</v>
      </c>
      <c r="AU200" s="200" t="s">
        <v>85</v>
      </c>
      <c r="AY200" s="17" t="s">
        <v>145</v>
      </c>
      <c r="BE200" s="201">
        <f>IF(N200="základní",J200,0)</f>
        <v>0</v>
      </c>
      <c r="BF200" s="201">
        <f>IF(N200="snížená",J200,0)</f>
        <v>0</v>
      </c>
      <c r="BG200" s="201">
        <f>IF(N200="zákl. přenesená",J200,0)</f>
        <v>0</v>
      </c>
      <c r="BH200" s="201">
        <f>IF(N200="sníž. přenesená",J200,0)</f>
        <v>0</v>
      </c>
      <c r="BI200" s="201">
        <f>IF(N200="nulová",J200,0)</f>
        <v>0</v>
      </c>
      <c r="BJ200" s="17" t="s">
        <v>83</v>
      </c>
      <c r="BK200" s="201">
        <f>ROUND(I200*H200,2)</f>
        <v>0</v>
      </c>
      <c r="BL200" s="17" t="s">
        <v>570</v>
      </c>
      <c r="BM200" s="200" t="s">
        <v>1620</v>
      </c>
    </row>
    <row r="201" spans="1:65" s="2" customFormat="1" ht="24.2" customHeight="1">
      <c r="A201" s="34"/>
      <c r="B201" s="35"/>
      <c r="C201" s="241" t="s">
        <v>431</v>
      </c>
      <c r="D201" s="241" t="s">
        <v>218</v>
      </c>
      <c r="E201" s="242" t="s">
        <v>1483</v>
      </c>
      <c r="F201" s="243" t="s">
        <v>1484</v>
      </c>
      <c r="G201" s="244" t="s">
        <v>173</v>
      </c>
      <c r="H201" s="245">
        <v>64</v>
      </c>
      <c r="I201" s="246"/>
      <c r="J201" s="247">
        <f>ROUND(I201*H201,2)</f>
        <v>0</v>
      </c>
      <c r="K201" s="248"/>
      <c r="L201" s="39"/>
      <c r="M201" s="249" t="s">
        <v>1</v>
      </c>
      <c r="N201" s="250" t="s">
        <v>40</v>
      </c>
      <c r="O201" s="71"/>
      <c r="P201" s="198">
        <f>O201*H201</f>
        <v>0</v>
      </c>
      <c r="Q201" s="198">
        <v>0</v>
      </c>
      <c r="R201" s="198">
        <f>Q201*H201</f>
        <v>0</v>
      </c>
      <c r="S201" s="198">
        <v>0</v>
      </c>
      <c r="T201" s="199">
        <f>S201*H201</f>
        <v>0</v>
      </c>
      <c r="U201" s="34"/>
      <c r="V201" s="34"/>
      <c r="W201" s="34"/>
      <c r="X201" s="34"/>
      <c r="Y201" s="34"/>
      <c r="Z201" s="34"/>
      <c r="AA201" s="34"/>
      <c r="AB201" s="34"/>
      <c r="AC201" s="34"/>
      <c r="AD201" s="34"/>
      <c r="AE201" s="34"/>
      <c r="AR201" s="200" t="s">
        <v>570</v>
      </c>
      <c r="AT201" s="200" t="s">
        <v>218</v>
      </c>
      <c r="AU201" s="200" t="s">
        <v>85</v>
      </c>
      <c r="AY201" s="17" t="s">
        <v>145</v>
      </c>
      <c r="BE201" s="201">
        <f>IF(N201="základní",J201,0)</f>
        <v>0</v>
      </c>
      <c r="BF201" s="201">
        <f>IF(N201="snížená",J201,0)</f>
        <v>0</v>
      </c>
      <c r="BG201" s="201">
        <f>IF(N201="zákl. přenesená",J201,0)</f>
        <v>0</v>
      </c>
      <c r="BH201" s="201">
        <f>IF(N201="sníž. přenesená",J201,0)</f>
        <v>0</v>
      </c>
      <c r="BI201" s="201">
        <f>IF(N201="nulová",J201,0)</f>
        <v>0</v>
      </c>
      <c r="BJ201" s="17" t="s">
        <v>83</v>
      </c>
      <c r="BK201" s="201">
        <f>ROUND(I201*H201,2)</f>
        <v>0</v>
      </c>
      <c r="BL201" s="17" t="s">
        <v>570</v>
      </c>
      <c r="BM201" s="200" t="s">
        <v>1621</v>
      </c>
    </row>
    <row r="202" spans="1:65" s="14" customFormat="1">
      <c r="B202" s="219"/>
      <c r="C202" s="220"/>
      <c r="D202" s="210" t="s">
        <v>191</v>
      </c>
      <c r="E202" s="221" t="s">
        <v>1</v>
      </c>
      <c r="F202" s="222" t="s">
        <v>1229</v>
      </c>
      <c r="G202" s="220"/>
      <c r="H202" s="223">
        <v>64</v>
      </c>
      <c r="I202" s="224"/>
      <c r="J202" s="220"/>
      <c r="K202" s="220"/>
      <c r="L202" s="225"/>
      <c r="M202" s="226"/>
      <c r="N202" s="227"/>
      <c r="O202" s="227"/>
      <c r="P202" s="227"/>
      <c r="Q202" s="227"/>
      <c r="R202" s="227"/>
      <c r="S202" s="227"/>
      <c r="T202" s="228"/>
      <c r="AT202" s="229" t="s">
        <v>191</v>
      </c>
      <c r="AU202" s="229" t="s">
        <v>85</v>
      </c>
      <c r="AV202" s="14" t="s">
        <v>85</v>
      </c>
      <c r="AW202" s="14" t="s">
        <v>32</v>
      </c>
      <c r="AX202" s="14" t="s">
        <v>83</v>
      </c>
      <c r="AY202" s="229" t="s">
        <v>145</v>
      </c>
    </row>
    <row r="203" spans="1:65" s="2" customFormat="1" ht="14.45" customHeight="1">
      <c r="A203" s="34"/>
      <c r="B203" s="35"/>
      <c r="C203" s="187" t="s">
        <v>435</v>
      </c>
      <c r="D203" s="187" t="s">
        <v>147</v>
      </c>
      <c r="E203" s="188" t="s">
        <v>1486</v>
      </c>
      <c r="F203" s="189" t="s">
        <v>1487</v>
      </c>
      <c r="G203" s="190" t="s">
        <v>173</v>
      </c>
      <c r="H203" s="191">
        <v>67.2</v>
      </c>
      <c r="I203" s="192"/>
      <c r="J203" s="193">
        <f>ROUND(I203*H203,2)</f>
        <v>0</v>
      </c>
      <c r="K203" s="194"/>
      <c r="L203" s="195"/>
      <c r="M203" s="196" t="s">
        <v>1</v>
      </c>
      <c r="N203" s="197" t="s">
        <v>40</v>
      </c>
      <c r="O203" s="71"/>
      <c r="P203" s="198">
        <f>O203*H203</f>
        <v>0</v>
      </c>
      <c r="Q203" s="198">
        <v>4.2999999999999999E-4</v>
      </c>
      <c r="R203" s="198">
        <f>Q203*H203</f>
        <v>2.8896000000000002E-2</v>
      </c>
      <c r="S203" s="198">
        <v>0</v>
      </c>
      <c r="T203" s="199">
        <f>S203*H203</f>
        <v>0</v>
      </c>
      <c r="U203" s="34"/>
      <c r="V203" s="34"/>
      <c r="W203" s="34"/>
      <c r="X203" s="34"/>
      <c r="Y203" s="34"/>
      <c r="Z203" s="34"/>
      <c r="AA203" s="34"/>
      <c r="AB203" s="34"/>
      <c r="AC203" s="34"/>
      <c r="AD203" s="34"/>
      <c r="AE203" s="34"/>
      <c r="AR203" s="200" t="s">
        <v>884</v>
      </c>
      <c r="AT203" s="200" t="s">
        <v>147</v>
      </c>
      <c r="AU203" s="200" t="s">
        <v>85</v>
      </c>
      <c r="AY203" s="17" t="s">
        <v>145</v>
      </c>
      <c r="BE203" s="201">
        <f>IF(N203="základní",J203,0)</f>
        <v>0</v>
      </c>
      <c r="BF203" s="201">
        <f>IF(N203="snížená",J203,0)</f>
        <v>0</v>
      </c>
      <c r="BG203" s="201">
        <f>IF(N203="zákl. přenesená",J203,0)</f>
        <v>0</v>
      </c>
      <c r="BH203" s="201">
        <f>IF(N203="sníž. přenesená",J203,0)</f>
        <v>0</v>
      </c>
      <c r="BI203" s="201">
        <f>IF(N203="nulová",J203,0)</f>
        <v>0</v>
      </c>
      <c r="BJ203" s="17" t="s">
        <v>83</v>
      </c>
      <c r="BK203" s="201">
        <f>ROUND(I203*H203,2)</f>
        <v>0</v>
      </c>
      <c r="BL203" s="17" t="s">
        <v>884</v>
      </c>
      <c r="BM203" s="200" t="s">
        <v>1622</v>
      </c>
    </row>
    <row r="204" spans="1:65" s="13" customFormat="1">
      <c r="B204" s="208"/>
      <c r="C204" s="209"/>
      <c r="D204" s="210" t="s">
        <v>191</v>
      </c>
      <c r="E204" s="211" t="s">
        <v>1</v>
      </c>
      <c r="F204" s="212" t="s">
        <v>701</v>
      </c>
      <c r="G204" s="209"/>
      <c r="H204" s="211" t="s">
        <v>1</v>
      </c>
      <c r="I204" s="213"/>
      <c r="J204" s="209"/>
      <c r="K204" s="209"/>
      <c r="L204" s="214"/>
      <c r="M204" s="215"/>
      <c r="N204" s="216"/>
      <c r="O204" s="216"/>
      <c r="P204" s="216"/>
      <c r="Q204" s="216"/>
      <c r="R204" s="216"/>
      <c r="S204" s="216"/>
      <c r="T204" s="217"/>
      <c r="AT204" s="218" t="s">
        <v>191</v>
      </c>
      <c r="AU204" s="218" t="s">
        <v>85</v>
      </c>
      <c r="AV204" s="13" t="s">
        <v>83</v>
      </c>
      <c r="AW204" s="13" t="s">
        <v>32</v>
      </c>
      <c r="AX204" s="13" t="s">
        <v>75</v>
      </c>
      <c r="AY204" s="218" t="s">
        <v>145</v>
      </c>
    </row>
    <row r="205" spans="1:65" s="14" customFormat="1">
      <c r="B205" s="219"/>
      <c r="C205" s="220"/>
      <c r="D205" s="210" t="s">
        <v>191</v>
      </c>
      <c r="E205" s="221" t="s">
        <v>1229</v>
      </c>
      <c r="F205" s="222" t="s">
        <v>1508</v>
      </c>
      <c r="G205" s="220"/>
      <c r="H205" s="223">
        <v>64</v>
      </c>
      <c r="I205" s="224"/>
      <c r="J205" s="220"/>
      <c r="K205" s="220"/>
      <c r="L205" s="225"/>
      <c r="M205" s="226"/>
      <c r="N205" s="227"/>
      <c r="O205" s="227"/>
      <c r="P205" s="227"/>
      <c r="Q205" s="227"/>
      <c r="R205" s="227"/>
      <c r="S205" s="227"/>
      <c r="T205" s="228"/>
      <c r="AT205" s="229" t="s">
        <v>191</v>
      </c>
      <c r="AU205" s="229" t="s">
        <v>85</v>
      </c>
      <c r="AV205" s="14" t="s">
        <v>85</v>
      </c>
      <c r="AW205" s="14" t="s">
        <v>32</v>
      </c>
      <c r="AX205" s="14" t="s">
        <v>83</v>
      </c>
      <c r="AY205" s="229" t="s">
        <v>145</v>
      </c>
    </row>
    <row r="206" spans="1:65" s="14" customFormat="1">
      <c r="B206" s="219"/>
      <c r="C206" s="220"/>
      <c r="D206" s="210" t="s">
        <v>191</v>
      </c>
      <c r="E206" s="220"/>
      <c r="F206" s="222" t="s">
        <v>1623</v>
      </c>
      <c r="G206" s="220"/>
      <c r="H206" s="223">
        <v>67.2</v>
      </c>
      <c r="I206" s="224"/>
      <c r="J206" s="220"/>
      <c r="K206" s="220"/>
      <c r="L206" s="225"/>
      <c r="M206" s="226"/>
      <c r="N206" s="227"/>
      <c r="O206" s="227"/>
      <c r="P206" s="227"/>
      <c r="Q206" s="227"/>
      <c r="R206" s="227"/>
      <c r="S206" s="227"/>
      <c r="T206" s="228"/>
      <c r="AT206" s="229" t="s">
        <v>191</v>
      </c>
      <c r="AU206" s="229" t="s">
        <v>85</v>
      </c>
      <c r="AV206" s="14" t="s">
        <v>85</v>
      </c>
      <c r="AW206" s="14" t="s">
        <v>4</v>
      </c>
      <c r="AX206" s="14" t="s">
        <v>83</v>
      </c>
      <c r="AY206" s="229" t="s">
        <v>145</v>
      </c>
    </row>
    <row r="207" spans="1:65" s="2" customFormat="1" ht="24.2" customHeight="1">
      <c r="A207" s="34"/>
      <c r="B207" s="35"/>
      <c r="C207" s="241" t="s">
        <v>440</v>
      </c>
      <c r="D207" s="241" t="s">
        <v>218</v>
      </c>
      <c r="E207" s="242" t="s">
        <v>1624</v>
      </c>
      <c r="F207" s="243" t="s">
        <v>1625</v>
      </c>
      <c r="G207" s="244" t="s">
        <v>173</v>
      </c>
      <c r="H207" s="245">
        <v>60</v>
      </c>
      <c r="I207" s="246"/>
      <c r="J207" s="247">
        <f>ROUND(I207*H207,2)</f>
        <v>0</v>
      </c>
      <c r="K207" s="248"/>
      <c r="L207" s="39"/>
      <c r="M207" s="249" t="s">
        <v>1</v>
      </c>
      <c r="N207" s="250" t="s">
        <v>40</v>
      </c>
      <c r="O207" s="71"/>
      <c r="P207" s="198">
        <f>O207*H207</f>
        <v>0</v>
      </c>
      <c r="Q207" s="198">
        <v>0</v>
      </c>
      <c r="R207" s="198">
        <f>Q207*H207</f>
        <v>0</v>
      </c>
      <c r="S207" s="198">
        <v>0</v>
      </c>
      <c r="T207" s="199">
        <f>S207*H207</f>
        <v>0</v>
      </c>
      <c r="U207" s="34"/>
      <c r="V207" s="34"/>
      <c r="W207" s="34"/>
      <c r="X207" s="34"/>
      <c r="Y207" s="34"/>
      <c r="Z207" s="34"/>
      <c r="AA207" s="34"/>
      <c r="AB207" s="34"/>
      <c r="AC207" s="34"/>
      <c r="AD207" s="34"/>
      <c r="AE207" s="34"/>
      <c r="AR207" s="200" t="s">
        <v>570</v>
      </c>
      <c r="AT207" s="200" t="s">
        <v>218</v>
      </c>
      <c r="AU207" s="200" t="s">
        <v>85</v>
      </c>
      <c r="AY207" s="17" t="s">
        <v>145</v>
      </c>
      <c r="BE207" s="201">
        <f>IF(N207="základní",J207,0)</f>
        <v>0</v>
      </c>
      <c r="BF207" s="201">
        <f>IF(N207="snížená",J207,0)</f>
        <v>0</v>
      </c>
      <c r="BG207" s="201">
        <f>IF(N207="zákl. přenesená",J207,0)</f>
        <v>0</v>
      </c>
      <c r="BH207" s="201">
        <f>IF(N207="sníž. přenesená",J207,0)</f>
        <v>0</v>
      </c>
      <c r="BI207" s="201">
        <f>IF(N207="nulová",J207,0)</f>
        <v>0</v>
      </c>
      <c r="BJ207" s="17" t="s">
        <v>83</v>
      </c>
      <c r="BK207" s="201">
        <f>ROUND(I207*H207,2)</f>
        <v>0</v>
      </c>
      <c r="BL207" s="17" t="s">
        <v>570</v>
      </c>
      <c r="BM207" s="200" t="s">
        <v>1626</v>
      </c>
    </row>
    <row r="208" spans="1:65" s="14" customFormat="1">
      <c r="B208" s="219"/>
      <c r="C208" s="220"/>
      <c r="D208" s="210" t="s">
        <v>191</v>
      </c>
      <c r="E208" s="221" t="s">
        <v>1</v>
      </c>
      <c r="F208" s="222" t="s">
        <v>1614</v>
      </c>
      <c r="G208" s="220"/>
      <c r="H208" s="223">
        <v>60</v>
      </c>
      <c r="I208" s="224"/>
      <c r="J208" s="220"/>
      <c r="K208" s="220"/>
      <c r="L208" s="225"/>
      <c r="M208" s="226"/>
      <c r="N208" s="227"/>
      <c r="O208" s="227"/>
      <c r="P208" s="227"/>
      <c r="Q208" s="227"/>
      <c r="R208" s="227"/>
      <c r="S208" s="227"/>
      <c r="T208" s="228"/>
      <c r="AT208" s="229" t="s">
        <v>191</v>
      </c>
      <c r="AU208" s="229" t="s">
        <v>85</v>
      </c>
      <c r="AV208" s="14" t="s">
        <v>85</v>
      </c>
      <c r="AW208" s="14" t="s">
        <v>32</v>
      </c>
      <c r="AX208" s="14" t="s">
        <v>83</v>
      </c>
      <c r="AY208" s="229" t="s">
        <v>145</v>
      </c>
    </row>
    <row r="209" spans="1:65" s="2" customFormat="1" ht="14.45" customHeight="1">
      <c r="A209" s="34"/>
      <c r="B209" s="35"/>
      <c r="C209" s="241" t="s">
        <v>445</v>
      </c>
      <c r="D209" s="241" t="s">
        <v>218</v>
      </c>
      <c r="E209" s="242" t="s">
        <v>1627</v>
      </c>
      <c r="F209" s="243" t="s">
        <v>1628</v>
      </c>
      <c r="G209" s="244" t="s">
        <v>232</v>
      </c>
      <c r="H209" s="245">
        <v>120</v>
      </c>
      <c r="I209" s="246"/>
      <c r="J209" s="247">
        <f>ROUND(I209*H209,2)</f>
        <v>0</v>
      </c>
      <c r="K209" s="248"/>
      <c r="L209" s="39"/>
      <c r="M209" s="249" t="s">
        <v>1</v>
      </c>
      <c r="N209" s="250" t="s">
        <v>40</v>
      </c>
      <c r="O209" s="71"/>
      <c r="P209" s="198">
        <f>O209*H209</f>
        <v>0</v>
      </c>
      <c r="Q209" s="198">
        <v>0</v>
      </c>
      <c r="R209" s="198">
        <f>Q209*H209</f>
        <v>0</v>
      </c>
      <c r="S209" s="198">
        <v>0</v>
      </c>
      <c r="T209" s="199">
        <f>S209*H209</f>
        <v>0</v>
      </c>
      <c r="U209" s="34"/>
      <c r="V209" s="34"/>
      <c r="W209" s="34"/>
      <c r="X209" s="34"/>
      <c r="Y209" s="34"/>
      <c r="Z209" s="34"/>
      <c r="AA209" s="34"/>
      <c r="AB209" s="34"/>
      <c r="AC209" s="34"/>
      <c r="AD209" s="34"/>
      <c r="AE209" s="34"/>
      <c r="AR209" s="200" t="s">
        <v>570</v>
      </c>
      <c r="AT209" s="200" t="s">
        <v>218</v>
      </c>
      <c r="AU209" s="200" t="s">
        <v>85</v>
      </c>
      <c r="AY209" s="17" t="s">
        <v>145</v>
      </c>
      <c r="BE209" s="201">
        <f>IF(N209="základní",J209,0)</f>
        <v>0</v>
      </c>
      <c r="BF209" s="201">
        <f>IF(N209="snížená",J209,0)</f>
        <v>0</v>
      </c>
      <c r="BG209" s="201">
        <f>IF(N209="zákl. přenesená",J209,0)</f>
        <v>0</v>
      </c>
      <c r="BH209" s="201">
        <f>IF(N209="sníž. přenesená",J209,0)</f>
        <v>0</v>
      </c>
      <c r="BI209" s="201">
        <f>IF(N209="nulová",J209,0)</f>
        <v>0</v>
      </c>
      <c r="BJ209" s="17" t="s">
        <v>83</v>
      </c>
      <c r="BK209" s="201">
        <f>ROUND(I209*H209,2)</f>
        <v>0</v>
      </c>
      <c r="BL209" s="17" t="s">
        <v>570</v>
      </c>
      <c r="BM209" s="200" t="s">
        <v>1629</v>
      </c>
    </row>
    <row r="210" spans="1:65" s="14" customFormat="1">
      <c r="B210" s="219"/>
      <c r="C210" s="220"/>
      <c r="D210" s="210" t="s">
        <v>191</v>
      </c>
      <c r="E210" s="221" t="s">
        <v>1</v>
      </c>
      <c r="F210" s="222" t="s">
        <v>1630</v>
      </c>
      <c r="G210" s="220"/>
      <c r="H210" s="223">
        <v>120</v>
      </c>
      <c r="I210" s="224"/>
      <c r="J210" s="220"/>
      <c r="K210" s="220"/>
      <c r="L210" s="225"/>
      <c r="M210" s="253"/>
      <c r="N210" s="254"/>
      <c r="O210" s="254"/>
      <c r="P210" s="254"/>
      <c r="Q210" s="254"/>
      <c r="R210" s="254"/>
      <c r="S210" s="254"/>
      <c r="T210" s="255"/>
      <c r="AT210" s="229" t="s">
        <v>191</v>
      </c>
      <c r="AU210" s="229" t="s">
        <v>85</v>
      </c>
      <c r="AV210" s="14" t="s">
        <v>85</v>
      </c>
      <c r="AW210" s="14" t="s">
        <v>32</v>
      </c>
      <c r="AX210" s="14" t="s">
        <v>83</v>
      </c>
      <c r="AY210" s="229" t="s">
        <v>145</v>
      </c>
    </row>
    <row r="211" spans="1:65" s="2" customFormat="1" ht="6.95" customHeight="1">
      <c r="A211" s="34"/>
      <c r="B211" s="54"/>
      <c r="C211" s="55"/>
      <c r="D211" s="55"/>
      <c r="E211" s="55"/>
      <c r="F211" s="55"/>
      <c r="G211" s="55"/>
      <c r="H211" s="55"/>
      <c r="I211" s="55"/>
      <c r="J211" s="55"/>
      <c r="K211" s="55"/>
      <c r="L211" s="39"/>
      <c r="M211" s="34"/>
      <c r="O211" s="34"/>
      <c r="P211" s="34"/>
      <c r="Q211" s="34"/>
      <c r="R211" s="34"/>
      <c r="S211" s="34"/>
      <c r="T211" s="34"/>
      <c r="U211" s="34"/>
      <c r="V211" s="34"/>
      <c r="W211" s="34"/>
      <c r="X211" s="34"/>
      <c r="Y211" s="34"/>
      <c r="Z211" s="34"/>
      <c r="AA211" s="34"/>
      <c r="AB211" s="34"/>
      <c r="AC211" s="34"/>
      <c r="AD211" s="34"/>
      <c r="AE211" s="34"/>
    </row>
  </sheetData>
  <sheetProtection algorithmName="SHA-512" hashValue="bd+YixPaLI1TOpv8cUv0hblRw9cwFdw4A21UoS0Hddun8oswCjmpLDzM+VtUmJRsEe4e8HSXaePl81Hq6BgN2Q==" saltValue="2y2Z9bzZr2+W07nMy1PHa02UEKKC5SwYqyneYVKvNMhcNVSyuR6PT7VISLpPFcbnr3QFPFUrkVeadsx5NfSJxw==" spinCount="100000" sheet="1" objects="1" scenarios="1" formatColumns="0" formatRows="0" autoFilter="0"/>
  <autoFilter ref="C120:K210"/>
  <mergeCells count="9">
    <mergeCell ref="E87:H87"/>
    <mergeCell ref="E111:H111"/>
    <mergeCell ref="E113:H113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14</vt:i4>
      </vt:variant>
      <vt:variant>
        <vt:lpstr>Pojmenované oblasti</vt:lpstr>
      </vt:variant>
      <vt:variant>
        <vt:i4>28</vt:i4>
      </vt:variant>
    </vt:vector>
  </HeadingPairs>
  <TitlesOfParts>
    <vt:vector size="42" baseType="lpstr">
      <vt:lpstr>Rekapitulace stavby</vt:lpstr>
      <vt:lpstr>001 - vedlejší rozpočtové...</vt:lpstr>
      <vt:lpstr>002 - vedlejší rozpočtové...</vt:lpstr>
      <vt:lpstr>003 - SO 101 KOMUNIKACE -...</vt:lpstr>
      <vt:lpstr>004 - SO 301 ODVODNĚNÍ KO...</vt:lpstr>
      <vt:lpstr>005 - SO 301 ODVODNĚNÍ KO...</vt:lpstr>
      <vt:lpstr>006 - SO 302 PŘÍPOJKA, RO...</vt:lpstr>
      <vt:lpstr>007 - SO 302 PŘÍPOJKA, RO...</vt:lpstr>
      <vt:lpstr>008 - SO 401 VEŘEJNÉ OSVĚ...</vt:lpstr>
      <vt:lpstr>009 - SO 401 VEŘEJNÉ OSVĚ...</vt:lpstr>
      <vt:lpstr>010 - SO 402 KAMEROVÝ SYS...</vt:lpstr>
      <vt:lpstr>011 - SO 402 KAMEROVÝ SYS...</vt:lpstr>
      <vt:lpstr>012 - SO 403 STANICE PRO ...</vt:lpstr>
      <vt:lpstr>Seznam figur</vt:lpstr>
      <vt:lpstr>'001 - vedlejší rozpočtové...'!Názvy_tisku</vt:lpstr>
      <vt:lpstr>'002 - vedlejší rozpočtové...'!Názvy_tisku</vt:lpstr>
      <vt:lpstr>'003 - SO 101 KOMUNIKACE -...'!Názvy_tisku</vt:lpstr>
      <vt:lpstr>'004 - SO 301 ODVODNĚNÍ KO...'!Názvy_tisku</vt:lpstr>
      <vt:lpstr>'005 - SO 301 ODVODNĚNÍ KO...'!Názvy_tisku</vt:lpstr>
      <vt:lpstr>'006 - SO 302 PŘÍPOJKA, RO...'!Názvy_tisku</vt:lpstr>
      <vt:lpstr>'007 - SO 302 PŘÍPOJKA, RO...'!Názvy_tisku</vt:lpstr>
      <vt:lpstr>'008 - SO 401 VEŘEJNÉ OSVĚ...'!Názvy_tisku</vt:lpstr>
      <vt:lpstr>'009 - SO 401 VEŘEJNÉ OSVĚ...'!Názvy_tisku</vt:lpstr>
      <vt:lpstr>'010 - SO 402 KAMEROVÝ SYS...'!Názvy_tisku</vt:lpstr>
      <vt:lpstr>'011 - SO 402 KAMEROVÝ SYS...'!Názvy_tisku</vt:lpstr>
      <vt:lpstr>'012 - SO 403 STANICE PRO ...'!Názvy_tisku</vt:lpstr>
      <vt:lpstr>'Rekapitulace stavby'!Názvy_tisku</vt:lpstr>
      <vt:lpstr>'Seznam figur'!Názvy_tisku</vt:lpstr>
      <vt:lpstr>'001 - vedlejší rozpočtové...'!Oblast_tisku</vt:lpstr>
      <vt:lpstr>'002 - vedlejší rozpočtové...'!Oblast_tisku</vt:lpstr>
      <vt:lpstr>'003 - SO 101 KOMUNIKACE -...'!Oblast_tisku</vt:lpstr>
      <vt:lpstr>'004 - SO 301 ODVODNĚNÍ KO...'!Oblast_tisku</vt:lpstr>
      <vt:lpstr>'005 - SO 301 ODVODNĚNÍ KO...'!Oblast_tisku</vt:lpstr>
      <vt:lpstr>'006 - SO 302 PŘÍPOJKA, RO...'!Oblast_tisku</vt:lpstr>
      <vt:lpstr>'007 - SO 302 PŘÍPOJKA, RO...'!Oblast_tisku</vt:lpstr>
      <vt:lpstr>'008 - SO 401 VEŘEJNÉ OSVĚ...'!Oblast_tisku</vt:lpstr>
      <vt:lpstr>'009 - SO 401 VEŘEJNÉ OSVĚ...'!Oblast_tisku</vt:lpstr>
      <vt:lpstr>'010 - SO 402 KAMEROVÝ SYS...'!Oblast_tisku</vt:lpstr>
      <vt:lpstr>'011 - SO 402 KAMEROVÝ SYS...'!Oblast_tisku</vt:lpstr>
      <vt:lpstr>'012 - SO 403 STANICE PRO ...'!Oblast_tisku</vt:lpstr>
      <vt:lpstr>'Rekapitulace stavby'!Oblast_tisku</vt:lpstr>
      <vt:lpstr>'Seznam figur'!Oblast_tisku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Roman</dc:creator>
  <cp:lastModifiedBy>Svider Miroslav Ing.</cp:lastModifiedBy>
  <dcterms:created xsi:type="dcterms:W3CDTF">2021-11-15T15:43:55Z</dcterms:created>
  <dcterms:modified xsi:type="dcterms:W3CDTF">2021-11-22T10:11:23Z</dcterms:modified>
</cp:coreProperties>
</file>